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5" yWindow="-105" windowWidth="23250" windowHeight="1245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<sst xmlns="http://schemas.openxmlformats.org/spreadsheetml/2006/main" count="2858" uniqueCount="457">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</sst>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7">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55" fillId="0" borderId="73" xfId="0" quotePrefix="1" applyFont="1" applyBorder="1" applyAlignment="1">
      <alignment horizontal="center" vertical="center"/>
    </xf>
    <xf numFmtId="0" fontId="55" fillId="0" borderId="73" xfId="0"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61" xfId="0" applyFont="1" applyFill="1" applyBorder="1" applyAlignment="1">
      <alignment horizontal="left" vertical="center" wrapText="1"/>
    </xf>
    <xf numFmtId="0" fontId="45" fillId="26" borderId="94" xfId="0" applyFont="1" applyFill="1" applyBorder="1" applyAlignment="1">
      <alignment horizontal="left" vertical="center" wrapText="1"/>
    </xf>
    <xf numFmtId="0" fontId="45" fillId="26" borderId="51" xfId="0" applyFont="1" applyFill="1" applyBorder="1" applyAlignment="1">
      <alignment vertical="center" wrapText="1"/>
    </xf>
    <xf numFmtId="0" fontId="45" fillId="26" borderId="65" xfId="0" applyFont="1" applyFill="1" applyBorder="1" applyAlignment="1">
      <alignment horizontal="left" vertical="center" wrapText="1"/>
    </xf>
    <xf numFmtId="0" fontId="45" fillId="26" borderId="51" xfId="0" applyFont="1" applyFill="1" applyBorder="1" applyAlignment="1">
      <alignment horizontal="left" vertical="center" wrapText="1"/>
    </xf>
    <xf numFmtId="0" fontId="45" fillId="26" borderId="124" xfId="0" applyFont="1" applyFill="1" applyBorder="1" applyAlignment="1">
      <alignment horizontal="left" vertical="center" wrapText="1"/>
    </xf>
    <xf numFmtId="0" fontId="52" fillId="0" borderId="0" xfId="0" applyFont="1" applyAlignment="1">
      <alignment horizontal="center" vertical="center" shrinkToFit="1"/>
    </xf>
    <xf numFmtId="0" fontId="84" fillId="33" borderId="0" xfId="0" applyFont="1" applyFill="1" applyAlignment="1" applyProtection="1">
      <alignment vertical="center" shrinkToFit="1"/>
      <protection locked="0"/>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2" fillId="0" borderId="36" xfId="0" applyFont="1" applyBorder="1" applyAlignment="1">
      <alignment horizontal="center" vertical="center"/>
    </xf>
    <xf numFmtId="0" fontId="42" fillId="0" borderId="36" xfId="0" applyFont="1" applyBorder="1" applyAlignment="1">
      <alignment horizontal="center" vertical="center" shrinkToFit="1"/>
    </xf>
    <xf numFmtId="0" fontId="55" fillId="32" borderId="14" xfId="0" applyFont="1" applyFill="1" applyBorder="1" applyAlignment="1">
      <alignment horizontal="center" vertical="center" textRotation="255" wrapText="1"/>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Border="1" applyAlignment="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9" fillId="0" borderId="11" xfId="0"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42" fillId="0" borderId="44" xfId="0" applyFont="1" applyBorder="1" applyAlignment="1">
      <alignment horizontal="left" vertical="center" wrapText="1"/>
    </xf>
    <xf numFmtId="0" fontId="42" fillId="0" borderId="21" xfId="0" applyFont="1" applyBorder="1" applyAlignment="1">
      <alignment horizontal="left" vertical="center" wrapText="1"/>
    </xf>
    <xf numFmtId="0" fontId="42" fillId="0" borderId="0" xfId="0" applyFont="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0" borderId="12"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78" fontId="49" fillId="25" borderId="86" xfId="0" applyNumberFormat="1" applyFont="1" applyFill="1" applyBorder="1" applyProtection="1">
      <alignment vertical="center"/>
      <protection locked="0"/>
    </xf>
    <xf numFmtId="178" fontId="49" fillId="25" borderId="10"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0" fontId="45" fillId="0" borderId="0" xfId="0" applyFont="1" applyAlignment="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176" fontId="45" fillId="26" borderId="0" xfId="0" applyNumberFormat="1" applyFont="1" applyFill="1" applyAlignment="1">
      <alignment vertical="center" shrinkToFit="1"/>
    </xf>
    <xf numFmtId="0" fontId="45" fillId="0" borderId="0" xfId="0" applyFont="1" applyAlignment="1">
      <alignment horizontal="left" vertical="top"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0" xfId="0" applyFont="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55" fillId="0" borderId="36" xfId="0" applyFont="1" applyBorder="1" applyAlignment="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lignment horizontal="left" vertical="center" wrapText="1"/>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0" fillId="0" borderId="0" xfId="0" applyAlignment="1">
      <alignment horizontal="center" vertical="center"/>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Alignment="1">
      <alignment horizontal="left" vertical="center" wrapText="1"/>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0" borderId="14"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37" xfId="0" applyFont="1" applyBorder="1" applyAlignment="1">
      <alignment horizontal="left" vertical="center" wrapText="1"/>
    </xf>
    <xf numFmtId="0" fontId="42" fillId="0" borderId="89" xfId="0" applyFont="1" applyBorder="1" applyAlignment="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Alignment="1">
      <alignment horizontal="center" vertical="center" textRotation="255" shrinkToFit="1"/>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lignment horizontal="left" vertical="center" wrapText="1"/>
    </xf>
    <xf numFmtId="0" fontId="42" fillId="26" borderId="51" xfId="0" applyFont="1" applyFill="1" applyBorder="1" applyAlignment="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0" fontId="55" fillId="0" borderId="36" xfId="0" applyFont="1" applyBorder="1" applyAlignment="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16" xfId="0" applyFont="1" applyBorder="1" applyAlignment="1">
      <alignment vertical="center" wrapText="1"/>
    </xf>
    <xf numFmtId="0" fontId="49" fillId="0" borderId="72" xfId="0" applyFont="1" applyBorder="1">
      <alignment vertical="center"/>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0" xfId="0" applyFont="1" applyBorder="1" applyAlignment="1">
      <alignment horizontal="center" vertical="center"/>
    </xf>
    <xf numFmtId="0" fontId="46" fillId="0" borderId="0" xfId="0" applyFont="1" applyAlignment="1">
      <alignment horizontal="center" vertical="center"/>
    </xf>
    <xf numFmtId="0" fontId="55" fillId="0" borderId="11" xfId="0" applyFont="1" applyBorder="1" applyAlignment="1">
      <alignment horizontal="lef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Alignment="1">
      <alignment horizontal="center" vertical="center"/>
    </xf>
    <xf numFmtId="0" fontId="42" fillId="0" borderId="39" xfId="0" applyFont="1" applyBorder="1" applyAlignment="1">
      <alignment horizontal="left" vertical="center" wrapText="1"/>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66" fillId="0" borderId="145" xfId="0" applyFont="1" applyBorder="1" applyAlignment="1">
      <alignment horizontal="center" vertical="center"/>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5" fillId="0" borderId="0" xfId="0" applyFont="1" applyAlignment="1">
      <alignment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2" fillId="0" borderId="69" xfId="0" applyFont="1" applyBorder="1" applyAlignment="1">
      <alignment horizontal="left" vertical="center" wrapText="1"/>
    </xf>
    <xf numFmtId="0" fontId="42" fillId="0" borderId="110" xfId="0" applyFont="1" applyBorder="1" applyAlignment="1">
      <alignment horizontal="left" vertical="center" wrapText="1"/>
    </xf>
    <xf numFmtId="0" fontId="42" fillId="0" borderId="71" xfId="0" applyFont="1" applyBorder="1" applyAlignment="1">
      <alignment horizontal="left" vertical="center" wrapText="1"/>
    </xf>
    <xf numFmtId="0" fontId="50" fillId="32" borderId="10" xfId="0" applyFont="1" applyFill="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84" fillId="0" borderId="0" xfId="0" applyFont="1" applyAlignment="1">
      <alignment horizontal="center" vertical="center" wrapText="1"/>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42" fillId="0" borderId="24" xfId="0" applyFont="1" applyBorder="1" applyAlignment="1">
      <alignment horizontal="center" vertical="center" wrapText="1"/>
    </xf>
    <xf numFmtId="0" fontId="42" fillId="0" borderId="18" xfId="0" applyFont="1" applyBorder="1" applyAlignment="1">
      <alignment horizontal="center" vertical="center" shrinkToFi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57"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40" fillId="26" borderId="16" xfId="0" applyFont="1" applyFill="1" applyBorder="1" applyAlignment="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6245" y="45842093"/>
              <a:ext cx="174914" cy="1818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6245" y="47721982"/>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6245" y="41411236"/>
              <a:ext cx="174914" cy="290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6245" y="47465673"/>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6245" y="14110855"/>
              <a:ext cx="174914" cy="80428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6245" y="32371145"/>
              <a:ext cx="174914" cy="2424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6245" y="40787782"/>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6245" y="15898091"/>
              <a:ext cx="174914" cy="3743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6245" y="18419618"/>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6245" y="20871873"/>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773391" y="9358745"/>
              <a:ext cx="611332"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629406" y="216462"/>
          <a:ext cx="4431982" cy="13735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B1" zoomScale="90" zoomScaleNormal="100" zoomScaleSheetLayoutView="90" workbookViewId="0">
      <selection activeCell="AA59" sqref="AA59"/>
    </sheetView>
  </sheetViews>
  <sheetFormatPr defaultColWidth="9" defaultRowHeight="20.100000000000001" customHeight="1"/>
  <cols>
    <col min="1" max="1" width="4.75" customWidth="1"/>
    <col min="2" max="2" width="11" customWidth="1"/>
    <col min="3" max="12" width="2.625" customWidth="1"/>
    <col min="13" max="17" width="4.25" customWidth="1"/>
    <col min="18"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9" hidden="1" customWidth="1"/>
    <col min="30" max="31" width="9" customWidth="1"/>
  </cols>
  <sheetData>
    <row r="1" spans="1:29" ht="20.100000000000001" customHeight="1">
      <c r="A1" s="176" t="s">
        <v>233</v>
      </c>
      <c r="AC1" t="s">
        <v>92</v>
      </c>
    </row>
    <row r="2" spans="1:29" ht="9" customHeight="1">
      <c r="A2" s="177"/>
    </row>
    <row r="3" spans="1:29" ht="20.100000000000001" customHeight="1">
      <c r="A3" s="69" t="s">
        <v>329</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78" customFormat="1" ht="37.5" customHeight="1">
      <c r="A4" s="629" t="s">
        <v>426</v>
      </c>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397</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79"/>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630" t="s">
        <v>394</v>
      </c>
      <c r="B15" s="630"/>
      <c r="C15" s="630"/>
      <c r="D15" s="630"/>
      <c r="E15" s="630"/>
      <c r="F15" s="630"/>
      <c r="G15" s="630"/>
      <c r="H15" s="630"/>
      <c r="I15" s="630"/>
      <c r="J15" s="630"/>
      <c r="K15" s="630"/>
      <c r="L15" s="630"/>
      <c r="M15" s="630"/>
      <c r="N15" s="630"/>
      <c r="O15" s="630"/>
      <c r="P15" s="630"/>
      <c r="Q15" s="630"/>
      <c r="R15" s="630"/>
      <c r="S15" s="630"/>
      <c r="T15" s="630"/>
      <c r="U15" s="630"/>
      <c r="V15" s="630"/>
      <c r="W15" s="630"/>
      <c r="X15" s="630"/>
      <c r="Y15" s="630"/>
      <c r="Z15" s="630"/>
      <c r="AA15" s="630"/>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0"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1" t="s">
        <v>215</v>
      </c>
      <c r="C33" s="579"/>
      <c r="D33" s="580"/>
      <c r="E33" s="580"/>
      <c r="F33" s="580"/>
      <c r="G33" s="580"/>
      <c r="H33" s="580"/>
      <c r="I33" s="580"/>
      <c r="J33" s="580"/>
      <c r="K33" s="580"/>
      <c r="L33" s="581"/>
      <c r="M33" s="66"/>
      <c r="N33" s="66"/>
      <c r="O33" s="66"/>
      <c r="P33" s="66"/>
      <c r="Q33" s="66"/>
      <c r="R33" s="66"/>
      <c r="S33" s="66"/>
      <c r="T33" s="66"/>
      <c r="U33" s="66"/>
      <c r="V33" s="66"/>
      <c r="W33" s="66"/>
      <c r="X33" s="66"/>
      <c r="Y33" s="66"/>
      <c r="Z33" s="66"/>
      <c r="AA33" s="66"/>
    </row>
    <row r="34" spans="1:29" ht="13.5" customHeight="1">
      <c r="A34" s="66"/>
      <c r="B34" s="182"/>
      <c r="C34" s="632"/>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A34" s="632"/>
    </row>
    <row r="35" spans="1:29" ht="20.100000000000001" customHeight="1">
      <c r="A35" s="180"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398</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3" t="s">
        <v>5</v>
      </c>
      <c r="C37" s="586" t="s">
        <v>8</v>
      </c>
      <c r="D37" s="586"/>
      <c r="E37" s="586"/>
      <c r="F37" s="586"/>
      <c r="G37" s="586"/>
      <c r="H37" s="586"/>
      <c r="I37" s="586"/>
      <c r="J37" s="586"/>
      <c r="K37" s="586"/>
      <c r="L37" s="587"/>
      <c r="M37" s="603"/>
      <c r="N37" s="604"/>
      <c r="O37" s="604"/>
      <c r="P37" s="604"/>
      <c r="Q37" s="604"/>
      <c r="R37" s="604"/>
      <c r="S37" s="604"/>
      <c r="T37" s="604"/>
      <c r="U37" s="604"/>
      <c r="V37" s="604"/>
      <c r="W37" s="605"/>
      <c r="X37" s="606"/>
      <c r="Y37" s="66"/>
      <c r="Z37" s="66"/>
      <c r="AA37" s="66"/>
    </row>
    <row r="38" spans="1:29" ht="20.100000000000001" customHeight="1" thickBot="1">
      <c r="A38" s="66"/>
      <c r="B38" s="184"/>
      <c r="C38" s="586" t="s">
        <v>79</v>
      </c>
      <c r="D38" s="586"/>
      <c r="E38" s="586"/>
      <c r="F38" s="586"/>
      <c r="G38" s="586"/>
      <c r="H38" s="586"/>
      <c r="I38" s="586"/>
      <c r="J38" s="586"/>
      <c r="K38" s="586"/>
      <c r="L38" s="587"/>
      <c r="M38" s="607"/>
      <c r="N38" s="608"/>
      <c r="O38" s="608"/>
      <c r="P38" s="608"/>
      <c r="Q38" s="608"/>
      <c r="R38" s="608"/>
      <c r="S38" s="608"/>
      <c r="T38" s="608"/>
      <c r="U38" s="608"/>
      <c r="V38" s="608"/>
      <c r="W38" s="608"/>
      <c r="X38" s="609"/>
      <c r="Y38" s="66"/>
      <c r="Z38" s="66"/>
      <c r="AA38" s="66"/>
      <c r="AC38" t="s">
        <v>90</v>
      </c>
    </row>
    <row r="39" spans="1:29" ht="20.100000000000001" customHeight="1" thickBot="1">
      <c r="A39" s="66"/>
      <c r="B39" s="183" t="s">
        <v>80</v>
      </c>
      <c r="C39" s="586" t="s">
        <v>7</v>
      </c>
      <c r="D39" s="586"/>
      <c r="E39" s="586"/>
      <c r="F39" s="586"/>
      <c r="G39" s="586"/>
      <c r="H39" s="586"/>
      <c r="I39" s="586"/>
      <c r="J39" s="586"/>
      <c r="K39" s="586"/>
      <c r="L39" s="587"/>
      <c r="M39" s="155"/>
      <c r="N39" s="156"/>
      <c r="O39" s="156"/>
      <c r="P39" s="185" t="s">
        <v>86</v>
      </c>
      <c r="Q39" s="156"/>
      <c r="R39" s="156"/>
      <c r="S39" s="156"/>
      <c r="T39" s="157"/>
      <c r="U39" s="186"/>
      <c r="V39" s="187"/>
      <c r="W39" s="187"/>
      <c r="X39" s="187"/>
      <c r="Y39" s="66"/>
      <c r="Z39" s="66"/>
      <c r="AA39" s="66"/>
      <c r="AC39" t="str">
        <f>CONCATENATE(M39,N39,O39,P39,Q39,R39,S39,T39)</f>
        <v>－</v>
      </c>
    </row>
    <row r="40" spans="1:29" ht="20.100000000000001" customHeight="1">
      <c r="A40" s="66"/>
      <c r="B40" s="188"/>
      <c r="C40" s="586" t="s">
        <v>84</v>
      </c>
      <c r="D40" s="586"/>
      <c r="E40" s="586"/>
      <c r="F40" s="586"/>
      <c r="G40" s="586"/>
      <c r="H40" s="586"/>
      <c r="I40" s="586"/>
      <c r="J40" s="586"/>
      <c r="K40" s="586"/>
      <c r="L40" s="587"/>
      <c r="M40" s="610"/>
      <c r="N40" s="611"/>
      <c r="O40" s="611"/>
      <c r="P40" s="611"/>
      <c r="Q40" s="611"/>
      <c r="R40" s="611"/>
      <c r="S40" s="611"/>
      <c r="T40" s="611"/>
      <c r="U40" s="612"/>
      <c r="V40" s="612"/>
      <c r="W40" s="613"/>
      <c r="X40" s="614"/>
      <c r="Y40" s="66"/>
      <c r="Z40" s="66"/>
      <c r="AA40" s="66"/>
    </row>
    <row r="41" spans="1:29" ht="20.100000000000001" customHeight="1">
      <c r="A41" s="66"/>
      <c r="B41" s="184"/>
      <c r="C41" s="586" t="s">
        <v>85</v>
      </c>
      <c r="D41" s="586"/>
      <c r="E41" s="586"/>
      <c r="F41" s="586"/>
      <c r="G41" s="586"/>
      <c r="H41" s="586"/>
      <c r="I41" s="586"/>
      <c r="J41" s="586"/>
      <c r="K41" s="586"/>
      <c r="L41" s="587"/>
      <c r="M41" s="610"/>
      <c r="N41" s="611"/>
      <c r="O41" s="611"/>
      <c r="P41" s="611"/>
      <c r="Q41" s="611"/>
      <c r="R41" s="611"/>
      <c r="S41" s="611"/>
      <c r="T41" s="611"/>
      <c r="U41" s="611"/>
      <c r="V41" s="611"/>
      <c r="W41" s="615"/>
      <c r="X41" s="616"/>
      <c r="Y41" s="66"/>
      <c r="Z41" s="66"/>
      <c r="AA41" s="66"/>
    </row>
    <row r="42" spans="1:29" ht="20.100000000000001" customHeight="1">
      <c r="A42" s="66"/>
      <c r="B42" s="183" t="s">
        <v>81</v>
      </c>
      <c r="C42" s="586" t="s">
        <v>74</v>
      </c>
      <c r="D42" s="586"/>
      <c r="E42" s="586"/>
      <c r="F42" s="586"/>
      <c r="G42" s="586"/>
      <c r="H42" s="586"/>
      <c r="I42" s="586"/>
      <c r="J42" s="586"/>
      <c r="K42" s="586"/>
      <c r="L42" s="587"/>
      <c r="M42" s="588"/>
      <c r="N42" s="589"/>
      <c r="O42" s="589"/>
      <c r="P42" s="589"/>
      <c r="Q42" s="589"/>
      <c r="R42" s="589"/>
      <c r="S42" s="589"/>
      <c r="T42" s="589"/>
      <c r="U42" s="589"/>
      <c r="V42" s="589"/>
      <c r="W42" s="590"/>
      <c r="X42" s="591"/>
      <c r="Y42" s="66"/>
      <c r="Z42" s="66"/>
      <c r="AA42" s="66"/>
    </row>
    <row r="43" spans="1:29" ht="20.100000000000001" customHeight="1">
      <c r="A43" s="66"/>
      <c r="B43" s="184"/>
      <c r="C43" s="586" t="s">
        <v>75</v>
      </c>
      <c r="D43" s="586"/>
      <c r="E43" s="586"/>
      <c r="F43" s="586"/>
      <c r="G43" s="586"/>
      <c r="H43" s="586"/>
      <c r="I43" s="586"/>
      <c r="J43" s="586"/>
      <c r="K43" s="586"/>
      <c r="L43" s="587"/>
      <c r="M43" s="623"/>
      <c r="N43" s="624"/>
      <c r="O43" s="624"/>
      <c r="P43" s="624"/>
      <c r="Q43" s="624"/>
      <c r="R43" s="624"/>
      <c r="S43" s="624"/>
      <c r="T43" s="624"/>
      <c r="U43" s="624"/>
      <c r="V43" s="624"/>
      <c r="W43" s="625"/>
      <c r="X43" s="626"/>
      <c r="Y43" s="66"/>
      <c r="Z43" s="66"/>
      <c r="AA43" s="66"/>
    </row>
    <row r="44" spans="1:29" ht="20.100000000000001" customHeight="1">
      <c r="A44" s="66"/>
      <c r="B44" s="627" t="s">
        <v>108</v>
      </c>
      <c r="C44" s="586" t="s">
        <v>8</v>
      </c>
      <c r="D44" s="586"/>
      <c r="E44" s="586"/>
      <c r="F44" s="586"/>
      <c r="G44" s="586"/>
      <c r="H44" s="586"/>
      <c r="I44" s="586"/>
      <c r="J44" s="586"/>
      <c r="K44" s="586"/>
      <c r="L44" s="587"/>
      <c r="M44" s="588"/>
      <c r="N44" s="589"/>
      <c r="O44" s="589"/>
      <c r="P44" s="589"/>
      <c r="Q44" s="589"/>
      <c r="R44" s="589"/>
      <c r="S44" s="589"/>
      <c r="T44" s="589"/>
      <c r="U44" s="589"/>
      <c r="V44" s="589"/>
      <c r="W44" s="590"/>
      <c r="X44" s="591"/>
      <c r="Y44" s="66"/>
      <c r="Z44" s="66"/>
      <c r="AA44" s="66"/>
    </row>
    <row r="45" spans="1:29" ht="20.100000000000001" customHeight="1">
      <c r="A45" s="66"/>
      <c r="B45" s="628"/>
      <c r="C45" s="622" t="s">
        <v>105</v>
      </c>
      <c r="D45" s="622"/>
      <c r="E45" s="622"/>
      <c r="F45" s="622"/>
      <c r="G45" s="622"/>
      <c r="H45" s="622"/>
      <c r="I45" s="622"/>
      <c r="J45" s="622"/>
      <c r="K45" s="622"/>
      <c r="L45" s="622"/>
      <c r="M45" s="588"/>
      <c r="N45" s="589"/>
      <c r="O45" s="589"/>
      <c r="P45" s="589"/>
      <c r="Q45" s="589"/>
      <c r="R45" s="589"/>
      <c r="S45" s="589"/>
      <c r="T45" s="589"/>
      <c r="U45" s="589"/>
      <c r="V45" s="589"/>
      <c r="W45" s="590"/>
      <c r="X45" s="591"/>
      <c r="Y45" s="66"/>
      <c r="Z45" s="66"/>
      <c r="AA45" s="66"/>
    </row>
    <row r="46" spans="1:29" ht="20.100000000000001" customHeight="1">
      <c r="A46" s="66"/>
      <c r="B46" s="183" t="s">
        <v>106</v>
      </c>
      <c r="C46" s="586" t="s">
        <v>0</v>
      </c>
      <c r="D46" s="586"/>
      <c r="E46" s="586"/>
      <c r="F46" s="586"/>
      <c r="G46" s="586"/>
      <c r="H46" s="586"/>
      <c r="I46" s="586"/>
      <c r="J46" s="586"/>
      <c r="K46" s="586"/>
      <c r="L46" s="587"/>
      <c r="M46" s="617"/>
      <c r="N46" s="618"/>
      <c r="O46" s="618"/>
      <c r="P46" s="618"/>
      <c r="Q46" s="618"/>
      <c r="R46" s="618"/>
      <c r="S46" s="618"/>
      <c r="T46" s="618"/>
      <c r="U46" s="618"/>
      <c r="V46" s="618"/>
      <c r="W46" s="619"/>
      <c r="X46" s="620"/>
      <c r="Y46" s="66"/>
      <c r="Z46" s="66"/>
      <c r="AA46" s="66"/>
    </row>
    <row r="47" spans="1:29" ht="20.100000000000001" customHeight="1" thickBot="1">
      <c r="A47" s="66"/>
      <c r="B47" s="189"/>
      <c r="C47" s="586" t="s">
        <v>107</v>
      </c>
      <c r="D47" s="586"/>
      <c r="E47" s="586"/>
      <c r="F47" s="586"/>
      <c r="G47" s="586"/>
      <c r="H47" s="586"/>
      <c r="I47" s="586"/>
      <c r="J47" s="586"/>
      <c r="K47" s="586"/>
      <c r="L47" s="587"/>
      <c r="M47" s="582"/>
      <c r="N47" s="583"/>
      <c r="O47" s="583"/>
      <c r="P47" s="583"/>
      <c r="Q47" s="583"/>
      <c r="R47" s="583"/>
      <c r="S47" s="583"/>
      <c r="T47" s="583"/>
      <c r="U47" s="583"/>
      <c r="V47" s="583"/>
      <c r="W47" s="584"/>
      <c r="X47" s="585"/>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0"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0"/>
      <c r="Y50" s="66"/>
      <c r="Z50" s="66"/>
      <c r="AA50" s="66"/>
    </row>
    <row r="51" spans="1:28" ht="45" customHeight="1">
      <c r="A51" s="66"/>
      <c r="B51" s="621" t="s">
        <v>393</v>
      </c>
      <c r="C51" s="621"/>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621"/>
      <c r="AB51" s="191"/>
    </row>
    <row r="52" spans="1:28" ht="27" customHeight="1">
      <c r="A52" s="66"/>
      <c r="B52" s="633" t="s">
        <v>82</v>
      </c>
      <c r="C52" s="639" t="s">
        <v>83</v>
      </c>
      <c r="D52" s="639"/>
      <c r="E52" s="639"/>
      <c r="F52" s="639"/>
      <c r="G52" s="639"/>
      <c r="H52" s="639"/>
      <c r="I52" s="639"/>
      <c r="J52" s="639"/>
      <c r="K52" s="639"/>
      <c r="L52" s="640"/>
      <c r="M52" s="645" t="s">
        <v>87</v>
      </c>
      <c r="N52" s="639"/>
      <c r="O52" s="639"/>
      <c r="P52" s="639"/>
      <c r="Q52" s="640"/>
      <c r="R52" s="635" t="s">
        <v>130</v>
      </c>
      <c r="S52" s="636"/>
      <c r="T52" s="636"/>
      <c r="U52" s="636"/>
      <c r="V52" s="636"/>
      <c r="W52" s="637"/>
      <c r="X52" s="633" t="s">
        <v>88</v>
      </c>
      <c r="Y52" s="633" t="s">
        <v>89</v>
      </c>
      <c r="Z52" s="649" t="s">
        <v>399</v>
      </c>
      <c r="AA52" s="647" t="s">
        <v>301</v>
      </c>
      <c r="AB52" s="631"/>
    </row>
    <row r="53" spans="1:28" ht="32.25" customHeight="1" thickBot="1">
      <c r="A53" s="66"/>
      <c r="B53" s="638"/>
      <c r="C53" s="641"/>
      <c r="D53" s="641"/>
      <c r="E53" s="641"/>
      <c r="F53" s="641"/>
      <c r="G53" s="641"/>
      <c r="H53" s="641"/>
      <c r="I53" s="641"/>
      <c r="J53" s="641"/>
      <c r="K53" s="641"/>
      <c r="L53" s="642"/>
      <c r="M53" s="646"/>
      <c r="N53" s="641"/>
      <c r="O53" s="641"/>
      <c r="P53" s="641"/>
      <c r="Q53" s="642"/>
      <c r="R53" s="643" t="s">
        <v>133</v>
      </c>
      <c r="S53" s="644"/>
      <c r="T53" s="644"/>
      <c r="U53" s="644"/>
      <c r="V53" s="644"/>
      <c r="W53" s="192" t="s">
        <v>134</v>
      </c>
      <c r="X53" s="634"/>
      <c r="Y53" s="634"/>
      <c r="Z53" s="650"/>
      <c r="AA53" s="648"/>
      <c r="AB53" s="631"/>
    </row>
    <row r="54" spans="1:28" ht="37.5" customHeight="1">
      <c r="A54" s="66"/>
      <c r="B54" s="181">
        <v>1</v>
      </c>
      <c r="C54" s="569"/>
      <c r="D54" s="570"/>
      <c r="E54" s="570"/>
      <c r="F54" s="570"/>
      <c r="G54" s="570"/>
      <c r="H54" s="570"/>
      <c r="I54" s="570"/>
      <c r="J54" s="570"/>
      <c r="K54" s="570"/>
      <c r="L54" s="571"/>
      <c r="M54" s="594"/>
      <c r="N54" s="595"/>
      <c r="O54" s="595"/>
      <c r="P54" s="595"/>
      <c r="Q54" s="596"/>
      <c r="R54" s="600"/>
      <c r="S54" s="601"/>
      <c r="T54" s="601"/>
      <c r="U54" s="601"/>
      <c r="V54" s="602"/>
      <c r="W54" s="158"/>
      <c r="X54" s="159"/>
      <c r="Y54" s="160"/>
      <c r="Z54" s="161"/>
      <c r="AA54" s="162"/>
      <c r="AB54" s="193"/>
    </row>
    <row r="55" spans="1:28" ht="37.5" customHeight="1">
      <c r="A55" s="66"/>
      <c r="B55" s="181">
        <f>B54+1</f>
        <v>2</v>
      </c>
      <c r="C55" s="572"/>
      <c r="D55" s="573"/>
      <c r="E55" s="573"/>
      <c r="F55" s="573"/>
      <c r="G55" s="573"/>
      <c r="H55" s="573"/>
      <c r="I55" s="573"/>
      <c r="J55" s="573"/>
      <c r="K55" s="573"/>
      <c r="L55" s="574"/>
      <c r="M55" s="597"/>
      <c r="N55" s="598"/>
      <c r="O55" s="598"/>
      <c r="P55" s="598"/>
      <c r="Q55" s="599"/>
      <c r="R55" s="576"/>
      <c r="S55" s="577"/>
      <c r="T55" s="577"/>
      <c r="U55" s="577"/>
      <c r="V55" s="578"/>
      <c r="W55" s="163"/>
      <c r="X55" s="164"/>
      <c r="Y55" s="164"/>
      <c r="Z55" s="165"/>
      <c r="AA55" s="166"/>
      <c r="AB55" s="193"/>
    </row>
    <row r="56" spans="1:28" ht="37.5" customHeight="1">
      <c r="A56" s="66"/>
      <c r="B56" s="181">
        <f t="shared" ref="B56:B92" si="0">B55+1</f>
        <v>3</v>
      </c>
      <c r="C56" s="572"/>
      <c r="D56" s="573"/>
      <c r="E56" s="573"/>
      <c r="F56" s="573"/>
      <c r="G56" s="573"/>
      <c r="H56" s="573"/>
      <c r="I56" s="573"/>
      <c r="J56" s="573"/>
      <c r="K56" s="573"/>
      <c r="L56" s="574"/>
      <c r="M56" s="576"/>
      <c r="N56" s="577"/>
      <c r="O56" s="577"/>
      <c r="P56" s="577"/>
      <c r="Q56" s="578"/>
      <c r="R56" s="576"/>
      <c r="S56" s="577"/>
      <c r="T56" s="577"/>
      <c r="U56" s="577"/>
      <c r="V56" s="578"/>
      <c r="W56" s="163"/>
      <c r="X56" s="164"/>
      <c r="Y56" s="164"/>
      <c r="Z56" s="167"/>
      <c r="AA56" s="168"/>
      <c r="AB56" s="193"/>
    </row>
    <row r="57" spans="1:28" ht="37.5" customHeight="1">
      <c r="A57" s="66"/>
      <c r="B57" s="181">
        <f t="shared" si="0"/>
        <v>4</v>
      </c>
      <c r="C57" s="572"/>
      <c r="D57" s="573"/>
      <c r="E57" s="573"/>
      <c r="F57" s="573"/>
      <c r="G57" s="573"/>
      <c r="H57" s="573"/>
      <c r="I57" s="573"/>
      <c r="J57" s="573"/>
      <c r="K57" s="573"/>
      <c r="L57" s="574"/>
      <c r="M57" s="576"/>
      <c r="N57" s="577"/>
      <c r="O57" s="577"/>
      <c r="P57" s="577"/>
      <c r="Q57" s="578"/>
      <c r="R57" s="576"/>
      <c r="S57" s="577"/>
      <c r="T57" s="577"/>
      <c r="U57" s="577"/>
      <c r="V57" s="578"/>
      <c r="W57" s="163"/>
      <c r="X57" s="164"/>
      <c r="Y57" s="164"/>
      <c r="Z57" s="167"/>
      <c r="AA57" s="168"/>
      <c r="AB57" s="193"/>
    </row>
    <row r="58" spans="1:28" ht="37.5" customHeight="1">
      <c r="A58" s="66"/>
      <c r="B58" s="181">
        <f t="shared" si="0"/>
        <v>5</v>
      </c>
      <c r="C58" s="572"/>
      <c r="D58" s="573"/>
      <c r="E58" s="573"/>
      <c r="F58" s="573"/>
      <c r="G58" s="573"/>
      <c r="H58" s="573"/>
      <c r="I58" s="573"/>
      <c r="J58" s="573"/>
      <c r="K58" s="573"/>
      <c r="L58" s="574"/>
      <c r="M58" s="576"/>
      <c r="N58" s="577"/>
      <c r="O58" s="577"/>
      <c r="P58" s="577"/>
      <c r="Q58" s="578"/>
      <c r="R58" s="576"/>
      <c r="S58" s="577"/>
      <c r="T58" s="577"/>
      <c r="U58" s="577"/>
      <c r="V58" s="578"/>
      <c r="W58" s="163"/>
      <c r="X58" s="164"/>
      <c r="Y58" s="164"/>
      <c r="Z58" s="167"/>
      <c r="AA58" s="168"/>
      <c r="AB58" s="193"/>
    </row>
    <row r="59" spans="1:28" ht="37.5" customHeight="1">
      <c r="A59" s="66"/>
      <c r="B59" s="181">
        <f t="shared" si="0"/>
        <v>6</v>
      </c>
      <c r="C59" s="572"/>
      <c r="D59" s="573"/>
      <c r="E59" s="573"/>
      <c r="F59" s="573"/>
      <c r="G59" s="573"/>
      <c r="H59" s="573"/>
      <c r="I59" s="573"/>
      <c r="J59" s="573"/>
      <c r="K59" s="573"/>
      <c r="L59" s="574"/>
      <c r="M59" s="576"/>
      <c r="N59" s="577"/>
      <c r="O59" s="577"/>
      <c r="P59" s="577"/>
      <c r="Q59" s="578"/>
      <c r="R59" s="576"/>
      <c r="S59" s="577"/>
      <c r="T59" s="577"/>
      <c r="U59" s="577"/>
      <c r="V59" s="578"/>
      <c r="W59" s="163"/>
      <c r="X59" s="164"/>
      <c r="Y59" s="164"/>
      <c r="Z59" s="167"/>
      <c r="AA59" s="168"/>
      <c r="AB59" s="193"/>
    </row>
    <row r="60" spans="1:28" ht="37.5" customHeight="1">
      <c r="A60" s="66"/>
      <c r="B60" s="181">
        <f t="shared" si="0"/>
        <v>7</v>
      </c>
      <c r="C60" s="560"/>
      <c r="D60" s="561"/>
      <c r="E60" s="561"/>
      <c r="F60" s="561"/>
      <c r="G60" s="561"/>
      <c r="H60" s="561"/>
      <c r="I60" s="561"/>
      <c r="J60" s="561"/>
      <c r="K60" s="561"/>
      <c r="L60" s="562"/>
      <c r="M60" s="576"/>
      <c r="N60" s="577"/>
      <c r="O60" s="577"/>
      <c r="P60" s="577"/>
      <c r="Q60" s="578"/>
      <c r="R60" s="576"/>
      <c r="S60" s="577"/>
      <c r="T60" s="577"/>
      <c r="U60" s="577"/>
      <c r="V60" s="578"/>
      <c r="W60" s="163"/>
      <c r="X60" s="164"/>
      <c r="Y60" s="164"/>
      <c r="Z60" s="169"/>
      <c r="AA60" s="170"/>
      <c r="AB60" s="193"/>
    </row>
    <row r="61" spans="1:28" ht="37.5" customHeight="1">
      <c r="A61" s="66"/>
      <c r="B61" s="181">
        <f t="shared" si="0"/>
        <v>8</v>
      </c>
      <c r="C61" s="560"/>
      <c r="D61" s="561"/>
      <c r="E61" s="561"/>
      <c r="F61" s="561"/>
      <c r="G61" s="561"/>
      <c r="H61" s="561"/>
      <c r="I61" s="561"/>
      <c r="J61" s="561"/>
      <c r="K61" s="561"/>
      <c r="L61" s="562"/>
      <c r="M61" s="575"/>
      <c r="N61" s="575"/>
      <c r="O61" s="575"/>
      <c r="P61" s="575"/>
      <c r="Q61" s="575"/>
      <c r="R61" s="576"/>
      <c r="S61" s="577"/>
      <c r="T61" s="577"/>
      <c r="U61" s="577"/>
      <c r="V61" s="578"/>
      <c r="W61" s="163"/>
      <c r="X61" s="164"/>
      <c r="Y61" s="164"/>
      <c r="Z61" s="169"/>
      <c r="AA61" s="170"/>
      <c r="AB61" s="194"/>
    </row>
    <row r="62" spans="1:28" ht="37.5" customHeight="1">
      <c r="A62" s="66"/>
      <c r="B62" s="181">
        <f t="shared" si="0"/>
        <v>9</v>
      </c>
      <c r="C62" s="560"/>
      <c r="D62" s="561"/>
      <c r="E62" s="561"/>
      <c r="F62" s="561"/>
      <c r="G62" s="561"/>
      <c r="H62" s="561"/>
      <c r="I62" s="561"/>
      <c r="J62" s="561"/>
      <c r="K62" s="561"/>
      <c r="L62" s="562"/>
      <c r="M62" s="575"/>
      <c r="N62" s="575"/>
      <c r="O62" s="575"/>
      <c r="P62" s="575"/>
      <c r="Q62" s="575"/>
      <c r="R62" s="576"/>
      <c r="S62" s="577"/>
      <c r="T62" s="577"/>
      <c r="U62" s="577"/>
      <c r="V62" s="578"/>
      <c r="W62" s="163"/>
      <c r="X62" s="164"/>
      <c r="Y62" s="164"/>
      <c r="Z62" s="169"/>
      <c r="AA62" s="170"/>
      <c r="AB62" s="194"/>
    </row>
    <row r="63" spans="1:28" ht="37.5" customHeight="1">
      <c r="A63" s="66"/>
      <c r="B63" s="181">
        <f t="shared" si="0"/>
        <v>10</v>
      </c>
      <c r="C63" s="560"/>
      <c r="D63" s="561"/>
      <c r="E63" s="561"/>
      <c r="F63" s="561"/>
      <c r="G63" s="561"/>
      <c r="H63" s="561"/>
      <c r="I63" s="561"/>
      <c r="J63" s="561"/>
      <c r="K63" s="561"/>
      <c r="L63" s="562"/>
      <c r="M63" s="575"/>
      <c r="N63" s="575"/>
      <c r="O63" s="575"/>
      <c r="P63" s="575"/>
      <c r="Q63" s="575"/>
      <c r="R63" s="576"/>
      <c r="S63" s="577"/>
      <c r="T63" s="577"/>
      <c r="U63" s="577"/>
      <c r="V63" s="578"/>
      <c r="W63" s="163"/>
      <c r="X63" s="164"/>
      <c r="Y63" s="164"/>
      <c r="Z63" s="169"/>
      <c r="AA63" s="170"/>
      <c r="AB63" s="194"/>
    </row>
    <row r="64" spans="1:28" ht="37.5" customHeight="1">
      <c r="A64" s="66"/>
      <c r="B64" s="181">
        <f t="shared" si="0"/>
        <v>11</v>
      </c>
      <c r="C64" s="560"/>
      <c r="D64" s="561"/>
      <c r="E64" s="561"/>
      <c r="F64" s="561"/>
      <c r="G64" s="561"/>
      <c r="H64" s="561"/>
      <c r="I64" s="561"/>
      <c r="J64" s="561"/>
      <c r="K64" s="561"/>
      <c r="L64" s="562"/>
      <c r="M64" s="575"/>
      <c r="N64" s="575"/>
      <c r="O64" s="575"/>
      <c r="P64" s="575"/>
      <c r="Q64" s="575"/>
      <c r="R64" s="576"/>
      <c r="S64" s="577"/>
      <c r="T64" s="577"/>
      <c r="U64" s="577"/>
      <c r="V64" s="578"/>
      <c r="W64" s="163"/>
      <c r="X64" s="164"/>
      <c r="Y64" s="164"/>
      <c r="Z64" s="169"/>
      <c r="AA64" s="170"/>
      <c r="AB64" s="194"/>
    </row>
    <row r="65" spans="1:28" ht="37.5" customHeight="1">
      <c r="A65" s="66"/>
      <c r="B65" s="181">
        <f t="shared" si="0"/>
        <v>12</v>
      </c>
      <c r="C65" s="560"/>
      <c r="D65" s="561"/>
      <c r="E65" s="561"/>
      <c r="F65" s="561"/>
      <c r="G65" s="561"/>
      <c r="H65" s="561"/>
      <c r="I65" s="561"/>
      <c r="J65" s="561"/>
      <c r="K65" s="561"/>
      <c r="L65" s="562"/>
      <c r="M65" s="575"/>
      <c r="N65" s="575"/>
      <c r="O65" s="575"/>
      <c r="P65" s="575"/>
      <c r="Q65" s="575"/>
      <c r="R65" s="576"/>
      <c r="S65" s="577"/>
      <c r="T65" s="577"/>
      <c r="U65" s="577"/>
      <c r="V65" s="578"/>
      <c r="W65" s="163"/>
      <c r="X65" s="164"/>
      <c r="Y65" s="164"/>
      <c r="Z65" s="169"/>
      <c r="AA65" s="170"/>
      <c r="AB65" s="194"/>
    </row>
    <row r="66" spans="1:28" ht="37.5" customHeight="1">
      <c r="A66" s="66"/>
      <c r="B66" s="181">
        <f t="shared" si="0"/>
        <v>13</v>
      </c>
      <c r="C66" s="560"/>
      <c r="D66" s="561"/>
      <c r="E66" s="561"/>
      <c r="F66" s="561"/>
      <c r="G66" s="561"/>
      <c r="H66" s="561"/>
      <c r="I66" s="561"/>
      <c r="J66" s="561"/>
      <c r="K66" s="561"/>
      <c r="L66" s="562"/>
      <c r="M66" s="575"/>
      <c r="N66" s="575"/>
      <c r="O66" s="575"/>
      <c r="P66" s="575"/>
      <c r="Q66" s="575"/>
      <c r="R66" s="576"/>
      <c r="S66" s="577"/>
      <c r="T66" s="577"/>
      <c r="U66" s="577"/>
      <c r="V66" s="578"/>
      <c r="W66" s="163"/>
      <c r="X66" s="164"/>
      <c r="Y66" s="164"/>
      <c r="Z66" s="169"/>
      <c r="AA66" s="170"/>
      <c r="AB66" s="194"/>
    </row>
    <row r="67" spans="1:28" ht="37.5" customHeight="1">
      <c r="A67" s="66"/>
      <c r="B67" s="181">
        <f t="shared" si="0"/>
        <v>14</v>
      </c>
      <c r="C67" s="560"/>
      <c r="D67" s="561"/>
      <c r="E67" s="561"/>
      <c r="F67" s="561"/>
      <c r="G67" s="561"/>
      <c r="H67" s="561"/>
      <c r="I67" s="561"/>
      <c r="J67" s="561"/>
      <c r="K67" s="561"/>
      <c r="L67" s="562"/>
      <c r="M67" s="575"/>
      <c r="N67" s="575"/>
      <c r="O67" s="575"/>
      <c r="P67" s="575"/>
      <c r="Q67" s="575"/>
      <c r="R67" s="576"/>
      <c r="S67" s="577"/>
      <c r="T67" s="577"/>
      <c r="U67" s="577"/>
      <c r="V67" s="578"/>
      <c r="W67" s="163"/>
      <c r="X67" s="164"/>
      <c r="Y67" s="164"/>
      <c r="Z67" s="169"/>
      <c r="AA67" s="170"/>
      <c r="AB67" s="194"/>
    </row>
    <row r="68" spans="1:28" ht="37.5" customHeight="1">
      <c r="A68" s="66"/>
      <c r="B68" s="181">
        <f t="shared" si="0"/>
        <v>15</v>
      </c>
      <c r="C68" s="560"/>
      <c r="D68" s="561"/>
      <c r="E68" s="561"/>
      <c r="F68" s="561"/>
      <c r="G68" s="561"/>
      <c r="H68" s="561"/>
      <c r="I68" s="561"/>
      <c r="J68" s="561"/>
      <c r="K68" s="561"/>
      <c r="L68" s="562"/>
      <c r="M68" s="575"/>
      <c r="N68" s="575"/>
      <c r="O68" s="575"/>
      <c r="P68" s="575"/>
      <c r="Q68" s="575"/>
      <c r="R68" s="576"/>
      <c r="S68" s="577"/>
      <c r="T68" s="577"/>
      <c r="U68" s="577"/>
      <c r="V68" s="578"/>
      <c r="W68" s="163"/>
      <c r="X68" s="164"/>
      <c r="Y68" s="164"/>
      <c r="Z68" s="169"/>
      <c r="AA68" s="170"/>
      <c r="AB68" s="194"/>
    </row>
    <row r="69" spans="1:28" ht="37.5" customHeight="1">
      <c r="A69" s="66"/>
      <c r="B69" s="181">
        <f t="shared" si="0"/>
        <v>16</v>
      </c>
      <c r="C69" s="566"/>
      <c r="D69" s="567"/>
      <c r="E69" s="567"/>
      <c r="F69" s="567"/>
      <c r="G69" s="567"/>
      <c r="H69" s="567"/>
      <c r="I69" s="567"/>
      <c r="J69" s="567"/>
      <c r="K69" s="567"/>
      <c r="L69" s="568"/>
      <c r="M69" s="575"/>
      <c r="N69" s="575"/>
      <c r="O69" s="575"/>
      <c r="P69" s="575"/>
      <c r="Q69" s="575"/>
      <c r="R69" s="576"/>
      <c r="S69" s="577"/>
      <c r="T69" s="577"/>
      <c r="U69" s="577"/>
      <c r="V69" s="578"/>
      <c r="W69" s="163"/>
      <c r="X69" s="164"/>
      <c r="Y69" s="164"/>
      <c r="Z69" s="169"/>
      <c r="AA69" s="170"/>
      <c r="AB69" s="194"/>
    </row>
    <row r="70" spans="1:28" ht="37.5" customHeight="1">
      <c r="A70" s="66"/>
      <c r="B70" s="181">
        <f t="shared" si="0"/>
        <v>17</v>
      </c>
      <c r="C70" s="566"/>
      <c r="D70" s="567"/>
      <c r="E70" s="567"/>
      <c r="F70" s="567"/>
      <c r="G70" s="567"/>
      <c r="H70" s="567"/>
      <c r="I70" s="567"/>
      <c r="J70" s="567"/>
      <c r="K70" s="567"/>
      <c r="L70" s="568"/>
      <c r="M70" s="575"/>
      <c r="N70" s="575"/>
      <c r="O70" s="575"/>
      <c r="P70" s="575"/>
      <c r="Q70" s="575"/>
      <c r="R70" s="576"/>
      <c r="S70" s="577"/>
      <c r="T70" s="577"/>
      <c r="U70" s="577"/>
      <c r="V70" s="578"/>
      <c r="W70" s="163"/>
      <c r="X70" s="164"/>
      <c r="Y70" s="164"/>
      <c r="Z70" s="169"/>
      <c r="AA70" s="170"/>
      <c r="AB70" s="194"/>
    </row>
    <row r="71" spans="1:28" ht="37.5" customHeight="1">
      <c r="A71" s="66"/>
      <c r="B71" s="181">
        <f t="shared" si="0"/>
        <v>18</v>
      </c>
      <c r="C71" s="560"/>
      <c r="D71" s="561"/>
      <c r="E71" s="561"/>
      <c r="F71" s="561"/>
      <c r="G71" s="561"/>
      <c r="H71" s="561"/>
      <c r="I71" s="561"/>
      <c r="J71" s="561"/>
      <c r="K71" s="561"/>
      <c r="L71" s="562"/>
      <c r="M71" s="575"/>
      <c r="N71" s="575"/>
      <c r="O71" s="575"/>
      <c r="P71" s="575"/>
      <c r="Q71" s="575"/>
      <c r="R71" s="576"/>
      <c r="S71" s="577"/>
      <c r="T71" s="577"/>
      <c r="U71" s="577"/>
      <c r="V71" s="578"/>
      <c r="W71" s="163"/>
      <c r="X71" s="164"/>
      <c r="Y71" s="164"/>
      <c r="Z71" s="169"/>
      <c r="AA71" s="170"/>
      <c r="AB71" s="194"/>
    </row>
    <row r="72" spans="1:28" ht="37.5" customHeight="1">
      <c r="A72" s="66"/>
      <c r="B72" s="181">
        <f t="shared" si="0"/>
        <v>19</v>
      </c>
      <c r="C72" s="560"/>
      <c r="D72" s="561"/>
      <c r="E72" s="561"/>
      <c r="F72" s="561"/>
      <c r="G72" s="561"/>
      <c r="H72" s="561"/>
      <c r="I72" s="561"/>
      <c r="J72" s="561"/>
      <c r="K72" s="561"/>
      <c r="L72" s="562"/>
      <c r="M72" s="575"/>
      <c r="N72" s="575"/>
      <c r="O72" s="575"/>
      <c r="P72" s="575"/>
      <c r="Q72" s="575"/>
      <c r="R72" s="576"/>
      <c r="S72" s="577"/>
      <c r="T72" s="577"/>
      <c r="U72" s="577"/>
      <c r="V72" s="578"/>
      <c r="W72" s="163"/>
      <c r="X72" s="164"/>
      <c r="Y72" s="164"/>
      <c r="Z72" s="169"/>
      <c r="AA72" s="170"/>
      <c r="AB72" s="194"/>
    </row>
    <row r="73" spans="1:28" ht="37.5" customHeight="1">
      <c r="A73" s="66"/>
      <c r="B73" s="181">
        <f t="shared" si="0"/>
        <v>20</v>
      </c>
      <c r="C73" s="560"/>
      <c r="D73" s="561"/>
      <c r="E73" s="561"/>
      <c r="F73" s="561"/>
      <c r="G73" s="561"/>
      <c r="H73" s="561"/>
      <c r="I73" s="561"/>
      <c r="J73" s="561"/>
      <c r="K73" s="561"/>
      <c r="L73" s="562"/>
      <c r="M73" s="575"/>
      <c r="N73" s="575"/>
      <c r="O73" s="575"/>
      <c r="P73" s="575"/>
      <c r="Q73" s="575"/>
      <c r="R73" s="576"/>
      <c r="S73" s="577"/>
      <c r="T73" s="577"/>
      <c r="U73" s="577"/>
      <c r="V73" s="578"/>
      <c r="W73" s="163"/>
      <c r="X73" s="164"/>
      <c r="Y73" s="164"/>
      <c r="Z73" s="169"/>
      <c r="AA73" s="170"/>
      <c r="AB73" s="194"/>
    </row>
    <row r="74" spans="1:28" ht="37.5" customHeight="1">
      <c r="A74" s="66"/>
      <c r="B74" s="181">
        <f t="shared" si="0"/>
        <v>21</v>
      </c>
      <c r="C74" s="560"/>
      <c r="D74" s="561"/>
      <c r="E74" s="561"/>
      <c r="F74" s="561"/>
      <c r="G74" s="561"/>
      <c r="H74" s="561"/>
      <c r="I74" s="561"/>
      <c r="J74" s="561"/>
      <c r="K74" s="561"/>
      <c r="L74" s="562"/>
      <c r="M74" s="575"/>
      <c r="N74" s="575"/>
      <c r="O74" s="575"/>
      <c r="P74" s="575"/>
      <c r="Q74" s="575"/>
      <c r="R74" s="576"/>
      <c r="S74" s="577"/>
      <c r="T74" s="577"/>
      <c r="U74" s="577"/>
      <c r="V74" s="578"/>
      <c r="W74" s="163"/>
      <c r="X74" s="164"/>
      <c r="Y74" s="164"/>
      <c r="Z74" s="169"/>
      <c r="AA74" s="170"/>
      <c r="AB74" s="194"/>
    </row>
    <row r="75" spans="1:28" ht="37.5" customHeight="1">
      <c r="A75" s="66"/>
      <c r="B75" s="181">
        <f t="shared" si="0"/>
        <v>22</v>
      </c>
      <c r="C75" s="560"/>
      <c r="D75" s="561"/>
      <c r="E75" s="561"/>
      <c r="F75" s="561"/>
      <c r="G75" s="561"/>
      <c r="H75" s="561"/>
      <c r="I75" s="561"/>
      <c r="J75" s="561"/>
      <c r="K75" s="561"/>
      <c r="L75" s="562"/>
      <c r="M75" s="575"/>
      <c r="N75" s="575"/>
      <c r="O75" s="575"/>
      <c r="P75" s="575"/>
      <c r="Q75" s="575"/>
      <c r="R75" s="576"/>
      <c r="S75" s="577"/>
      <c r="T75" s="577"/>
      <c r="U75" s="577"/>
      <c r="V75" s="578"/>
      <c r="W75" s="163"/>
      <c r="X75" s="164"/>
      <c r="Y75" s="164"/>
      <c r="Z75" s="169"/>
      <c r="AA75" s="170"/>
      <c r="AB75" s="194"/>
    </row>
    <row r="76" spans="1:28" ht="37.5" customHeight="1">
      <c r="A76" s="66"/>
      <c r="B76" s="181">
        <f t="shared" si="0"/>
        <v>23</v>
      </c>
      <c r="C76" s="560"/>
      <c r="D76" s="561"/>
      <c r="E76" s="561"/>
      <c r="F76" s="561"/>
      <c r="G76" s="561"/>
      <c r="H76" s="561"/>
      <c r="I76" s="561"/>
      <c r="J76" s="561"/>
      <c r="K76" s="561"/>
      <c r="L76" s="562"/>
      <c r="M76" s="575"/>
      <c r="N76" s="575"/>
      <c r="O76" s="575"/>
      <c r="P76" s="575"/>
      <c r="Q76" s="575"/>
      <c r="R76" s="576"/>
      <c r="S76" s="577"/>
      <c r="T76" s="577"/>
      <c r="U76" s="577"/>
      <c r="V76" s="578"/>
      <c r="W76" s="163"/>
      <c r="X76" s="164"/>
      <c r="Y76" s="164"/>
      <c r="Z76" s="169"/>
      <c r="AA76" s="170"/>
      <c r="AB76" s="194"/>
    </row>
    <row r="77" spans="1:28" ht="37.5" customHeight="1">
      <c r="A77" s="66"/>
      <c r="B77" s="181">
        <f t="shared" si="0"/>
        <v>24</v>
      </c>
      <c r="C77" s="560"/>
      <c r="D77" s="561"/>
      <c r="E77" s="561"/>
      <c r="F77" s="561"/>
      <c r="G77" s="561"/>
      <c r="H77" s="561"/>
      <c r="I77" s="561"/>
      <c r="J77" s="561"/>
      <c r="K77" s="561"/>
      <c r="L77" s="562"/>
      <c r="M77" s="575"/>
      <c r="N77" s="575"/>
      <c r="O77" s="575"/>
      <c r="P77" s="575"/>
      <c r="Q77" s="575"/>
      <c r="R77" s="576"/>
      <c r="S77" s="577"/>
      <c r="T77" s="577"/>
      <c r="U77" s="577"/>
      <c r="V77" s="578"/>
      <c r="W77" s="163"/>
      <c r="X77" s="164"/>
      <c r="Y77" s="164"/>
      <c r="Z77" s="169"/>
      <c r="AA77" s="170"/>
      <c r="AB77" s="194"/>
    </row>
    <row r="78" spans="1:28" ht="37.5" customHeight="1">
      <c r="A78" s="66"/>
      <c r="B78" s="181">
        <f t="shared" si="0"/>
        <v>25</v>
      </c>
      <c r="C78" s="560"/>
      <c r="D78" s="561"/>
      <c r="E78" s="561"/>
      <c r="F78" s="561"/>
      <c r="G78" s="561"/>
      <c r="H78" s="561"/>
      <c r="I78" s="561"/>
      <c r="J78" s="561"/>
      <c r="K78" s="561"/>
      <c r="L78" s="562"/>
      <c r="M78" s="575"/>
      <c r="N78" s="575"/>
      <c r="O78" s="575"/>
      <c r="P78" s="575"/>
      <c r="Q78" s="575"/>
      <c r="R78" s="576"/>
      <c r="S78" s="577"/>
      <c r="T78" s="577"/>
      <c r="U78" s="577"/>
      <c r="V78" s="578"/>
      <c r="W78" s="163"/>
      <c r="X78" s="164"/>
      <c r="Y78" s="164"/>
      <c r="Z78" s="169"/>
      <c r="AA78" s="171"/>
      <c r="AB78" s="194"/>
    </row>
    <row r="79" spans="1:28" ht="37.5" customHeight="1">
      <c r="A79" s="66"/>
      <c r="B79" s="181">
        <f t="shared" si="0"/>
        <v>26</v>
      </c>
      <c r="C79" s="560"/>
      <c r="D79" s="561"/>
      <c r="E79" s="561"/>
      <c r="F79" s="561"/>
      <c r="G79" s="561"/>
      <c r="H79" s="561"/>
      <c r="I79" s="561"/>
      <c r="J79" s="561"/>
      <c r="K79" s="561"/>
      <c r="L79" s="562"/>
      <c r="M79" s="575"/>
      <c r="N79" s="575"/>
      <c r="O79" s="575"/>
      <c r="P79" s="575"/>
      <c r="Q79" s="575"/>
      <c r="R79" s="576"/>
      <c r="S79" s="577"/>
      <c r="T79" s="577"/>
      <c r="U79" s="577"/>
      <c r="V79" s="578"/>
      <c r="W79" s="163"/>
      <c r="X79" s="164"/>
      <c r="Y79" s="164"/>
      <c r="Z79" s="169"/>
      <c r="AA79" s="171"/>
      <c r="AB79" s="194"/>
    </row>
    <row r="80" spans="1:28" ht="37.5" customHeight="1">
      <c r="A80" s="66"/>
      <c r="B80" s="181">
        <f t="shared" si="0"/>
        <v>27</v>
      </c>
      <c r="C80" s="560"/>
      <c r="D80" s="561"/>
      <c r="E80" s="561"/>
      <c r="F80" s="561"/>
      <c r="G80" s="561"/>
      <c r="H80" s="561"/>
      <c r="I80" s="561"/>
      <c r="J80" s="561"/>
      <c r="K80" s="561"/>
      <c r="L80" s="562"/>
      <c r="M80" s="575"/>
      <c r="N80" s="575"/>
      <c r="O80" s="575"/>
      <c r="P80" s="575"/>
      <c r="Q80" s="575"/>
      <c r="R80" s="576"/>
      <c r="S80" s="577"/>
      <c r="T80" s="577"/>
      <c r="U80" s="577"/>
      <c r="V80" s="578"/>
      <c r="W80" s="163"/>
      <c r="X80" s="164"/>
      <c r="Y80" s="164"/>
      <c r="Z80" s="169"/>
      <c r="AA80" s="171"/>
      <c r="AB80" s="194"/>
    </row>
    <row r="81" spans="1:28" ht="37.5" customHeight="1">
      <c r="A81" s="66"/>
      <c r="B81" s="181">
        <f t="shared" si="0"/>
        <v>28</v>
      </c>
      <c r="C81" s="560"/>
      <c r="D81" s="561"/>
      <c r="E81" s="561"/>
      <c r="F81" s="561"/>
      <c r="G81" s="561"/>
      <c r="H81" s="561"/>
      <c r="I81" s="561"/>
      <c r="J81" s="561"/>
      <c r="K81" s="561"/>
      <c r="L81" s="562"/>
      <c r="M81" s="575"/>
      <c r="N81" s="575"/>
      <c r="O81" s="575"/>
      <c r="P81" s="575"/>
      <c r="Q81" s="575"/>
      <c r="R81" s="576"/>
      <c r="S81" s="577"/>
      <c r="T81" s="577"/>
      <c r="U81" s="577"/>
      <c r="V81" s="578"/>
      <c r="W81" s="163"/>
      <c r="X81" s="164"/>
      <c r="Y81" s="164"/>
      <c r="Z81" s="169"/>
      <c r="AA81" s="171"/>
      <c r="AB81" s="194"/>
    </row>
    <row r="82" spans="1:28" ht="37.5" customHeight="1">
      <c r="A82" s="66"/>
      <c r="B82" s="181">
        <f t="shared" si="0"/>
        <v>29</v>
      </c>
      <c r="C82" s="560"/>
      <c r="D82" s="561"/>
      <c r="E82" s="561"/>
      <c r="F82" s="561"/>
      <c r="G82" s="561"/>
      <c r="H82" s="561"/>
      <c r="I82" s="561"/>
      <c r="J82" s="561"/>
      <c r="K82" s="561"/>
      <c r="L82" s="562"/>
      <c r="M82" s="575"/>
      <c r="N82" s="575"/>
      <c r="O82" s="575"/>
      <c r="P82" s="575"/>
      <c r="Q82" s="575"/>
      <c r="R82" s="576"/>
      <c r="S82" s="577"/>
      <c r="T82" s="577"/>
      <c r="U82" s="577"/>
      <c r="V82" s="578"/>
      <c r="W82" s="163"/>
      <c r="X82" s="164"/>
      <c r="Y82" s="164"/>
      <c r="Z82" s="169"/>
      <c r="AA82" s="171"/>
      <c r="AB82" s="194"/>
    </row>
    <row r="83" spans="1:28" ht="37.5" customHeight="1">
      <c r="A83" s="66"/>
      <c r="B83" s="181">
        <f t="shared" si="0"/>
        <v>30</v>
      </c>
      <c r="C83" s="560"/>
      <c r="D83" s="561"/>
      <c r="E83" s="561"/>
      <c r="F83" s="561"/>
      <c r="G83" s="561"/>
      <c r="H83" s="561"/>
      <c r="I83" s="561"/>
      <c r="J83" s="561"/>
      <c r="K83" s="561"/>
      <c r="L83" s="562"/>
      <c r="M83" s="575"/>
      <c r="N83" s="575"/>
      <c r="O83" s="575"/>
      <c r="P83" s="575"/>
      <c r="Q83" s="575"/>
      <c r="R83" s="576"/>
      <c r="S83" s="577"/>
      <c r="T83" s="577"/>
      <c r="U83" s="577"/>
      <c r="V83" s="578"/>
      <c r="W83" s="163"/>
      <c r="X83" s="164"/>
      <c r="Y83" s="164"/>
      <c r="Z83" s="169"/>
      <c r="AA83" s="171"/>
      <c r="AB83" s="194"/>
    </row>
    <row r="84" spans="1:28" ht="37.5" customHeight="1">
      <c r="A84" s="66"/>
      <c r="B84" s="181">
        <f t="shared" si="0"/>
        <v>31</v>
      </c>
      <c r="C84" s="560"/>
      <c r="D84" s="561"/>
      <c r="E84" s="561"/>
      <c r="F84" s="561"/>
      <c r="G84" s="561"/>
      <c r="H84" s="561"/>
      <c r="I84" s="561"/>
      <c r="J84" s="561"/>
      <c r="K84" s="561"/>
      <c r="L84" s="562"/>
      <c r="M84" s="575"/>
      <c r="N84" s="575"/>
      <c r="O84" s="575"/>
      <c r="P84" s="575"/>
      <c r="Q84" s="575"/>
      <c r="R84" s="576"/>
      <c r="S84" s="577"/>
      <c r="T84" s="577"/>
      <c r="U84" s="577"/>
      <c r="V84" s="578"/>
      <c r="W84" s="163"/>
      <c r="X84" s="164"/>
      <c r="Y84" s="164"/>
      <c r="Z84" s="169"/>
      <c r="AA84" s="171"/>
      <c r="AB84" s="194"/>
    </row>
    <row r="85" spans="1:28" ht="37.5" customHeight="1">
      <c r="A85" s="66"/>
      <c r="B85" s="181">
        <f t="shared" si="0"/>
        <v>32</v>
      </c>
      <c r="C85" s="560"/>
      <c r="D85" s="561"/>
      <c r="E85" s="561"/>
      <c r="F85" s="561"/>
      <c r="G85" s="561"/>
      <c r="H85" s="561"/>
      <c r="I85" s="561"/>
      <c r="J85" s="561"/>
      <c r="K85" s="561"/>
      <c r="L85" s="562"/>
      <c r="M85" s="575"/>
      <c r="N85" s="575"/>
      <c r="O85" s="575"/>
      <c r="P85" s="575"/>
      <c r="Q85" s="575"/>
      <c r="R85" s="576"/>
      <c r="S85" s="577"/>
      <c r="T85" s="577"/>
      <c r="U85" s="577"/>
      <c r="V85" s="578"/>
      <c r="W85" s="163"/>
      <c r="X85" s="164"/>
      <c r="Y85" s="164"/>
      <c r="Z85" s="169"/>
      <c r="AA85" s="171"/>
      <c r="AB85" s="194"/>
    </row>
    <row r="86" spans="1:28" ht="37.5" customHeight="1">
      <c r="A86" s="66"/>
      <c r="B86" s="181">
        <f t="shared" si="0"/>
        <v>33</v>
      </c>
      <c r="C86" s="560"/>
      <c r="D86" s="561"/>
      <c r="E86" s="561"/>
      <c r="F86" s="561"/>
      <c r="G86" s="561"/>
      <c r="H86" s="561"/>
      <c r="I86" s="561"/>
      <c r="J86" s="561"/>
      <c r="K86" s="561"/>
      <c r="L86" s="562"/>
      <c r="M86" s="575"/>
      <c r="N86" s="575"/>
      <c r="O86" s="575"/>
      <c r="P86" s="575"/>
      <c r="Q86" s="575"/>
      <c r="R86" s="576"/>
      <c r="S86" s="577"/>
      <c r="T86" s="577"/>
      <c r="U86" s="577"/>
      <c r="V86" s="578"/>
      <c r="W86" s="163"/>
      <c r="X86" s="164"/>
      <c r="Y86" s="164"/>
      <c r="Z86" s="169"/>
      <c r="AA86" s="171"/>
      <c r="AB86" s="194"/>
    </row>
    <row r="87" spans="1:28" ht="37.5" customHeight="1">
      <c r="A87" s="66"/>
      <c r="B87" s="181">
        <f t="shared" si="0"/>
        <v>34</v>
      </c>
      <c r="C87" s="560"/>
      <c r="D87" s="561"/>
      <c r="E87" s="561"/>
      <c r="F87" s="561"/>
      <c r="G87" s="561"/>
      <c r="H87" s="561"/>
      <c r="I87" s="561"/>
      <c r="J87" s="561"/>
      <c r="K87" s="561"/>
      <c r="L87" s="562"/>
      <c r="M87" s="575"/>
      <c r="N87" s="575"/>
      <c r="O87" s="575"/>
      <c r="P87" s="575"/>
      <c r="Q87" s="575"/>
      <c r="R87" s="576"/>
      <c r="S87" s="577"/>
      <c r="T87" s="577"/>
      <c r="U87" s="577"/>
      <c r="V87" s="578"/>
      <c r="W87" s="163"/>
      <c r="X87" s="164"/>
      <c r="Y87" s="164"/>
      <c r="Z87" s="169"/>
      <c r="AA87" s="171"/>
      <c r="AB87" s="194"/>
    </row>
    <row r="88" spans="1:28" ht="37.5" customHeight="1">
      <c r="A88" s="66"/>
      <c r="B88" s="181">
        <f t="shared" si="0"/>
        <v>35</v>
      </c>
      <c r="C88" s="560"/>
      <c r="D88" s="561"/>
      <c r="E88" s="561"/>
      <c r="F88" s="561"/>
      <c r="G88" s="561"/>
      <c r="H88" s="561"/>
      <c r="I88" s="561"/>
      <c r="J88" s="561"/>
      <c r="K88" s="561"/>
      <c r="L88" s="562"/>
      <c r="M88" s="575"/>
      <c r="N88" s="575"/>
      <c r="O88" s="575"/>
      <c r="P88" s="575"/>
      <c r="Q88" s="575"/>
      <c r="R88" s="576"/>
      <c r="S88" s="577"/>
      <c r="T88" s="577"/>
      <c r="U88" s="577"/>
      <c r="V88" s="578"/>
      <c r="W88" s="163"/>
      <c r="X88" s="164"/>
      <c r="Y88" s="164"/>
      <c r="Z88" s="169"/>
      <c r="AA88" s="171"/>
      <c r="AB88" s="194"/>
    </row>
    <row r="89" spans="1:28" ht="37.5" customHeight="1">
      <c r="A89" s="66"/>
      <c r="B89" s="181">
        <f t="shared" si="0"/>
        <v>36</v>
      </c>
      <c r="C89" s="560"/>
      <c r="D89" s="561"/>
      <c r="E89" s="561"/>
      <c r="F89" s="561"/>
      <c r="G89" s="561"/>
      <c r="H89" s="561"/>
      <c r="I89" s="561"/>
      <c r="J89" s="561"/>
      <c r="K89" s="561"/>
      <c r="L89" s="562"/>
      <c r="M89" s="575"/>
      <c r="N89" s="575"/>
      <c r="O89" s="575"/>
      <c r="P89" s="575"/>
      <c r="Q89" s="575"/>
      <c r="R89" s="576"/>
      <c r="S89" s="577"/>
      <c r="T89" s="577"/>
      <c r="U89" s="577"/>
      <c r="V89" s="578"/>
      <c r="W89" s="163"/>
      <c r="X89" s="164"/>
      <c r="Y89" s="164"/>
      <c r="Z89" s="169"/>
      <c r="AA89" s="171"/>
      <c r="AB89" s="194"/>
    </row>
    <row r="90" spans="1:28" ht="37.5" customHeight="1">
      <c r="A90" s="66"/>
      <c r="B90" s="181">
        <f t="shared" si="0"/>
        <v>37</v>
      </c>
      <c r="C90" s="560"/>
      <c r="D90" s="561"/>
      <c r="E90" s="561"/>
      <c r="F90" s="561"/>
      <c r="G90" s="561"/>
      <c r="H90" s="561"/>
      <c r="I90" s="561"/>
      <c r="J90" s="561"/>
      <c r="K90" s="561"/>
      <c r="L90" s="562"/>
      <c r="M90" s="575"/>
      <c r="N90" s="575"/>
      <c r="O90" s="575"/>
      <c r="P90" s="575"/>
      <c r="Q90" s="575"/>
      <c r="R90" s="576"/>
      <c r="S90" s="577"/>
      <c r="T90" s="577"/>
      <c r="U90" s="577"/>
      <c r="V90" s="578"/>
      <c r="W90" s="163"/>
      <c r="X90" s="164"/>
      <c r="Y90" s="164"/>
      <c r="Z90" s="169"/>
      <c r="AA90" s="171"/>
      <c r="AB90" s="194"/>
    </row>
    <row r="91" spans="1:28" ht="37.5" customHeight="1">
      <c r="A91" s="66"/>
      <c r="B91" s="181">
        <f t="shared" si="0"/>
        <v>38</v>
      </c>
      <c r="C91" s="560"/>
      <c r="D91" s="561"/>
      <c r="E91" s="561"/>
      <c r="F91" s="561"/>
      <c r="G91" s="561"/>
      <c r="H91" s="561"/>
      <c r="I91" s="561"/>
      <c r="J91" s="561"/>
      <c r="K91" s="561"/>
      <c r="L91" s="562"/>
      <c r="M91" s="575"/>
      <c r="N91" s="575"/>
      <c r="O91" s="575"/>
      <c r="P91" s="575"/>
      <c r="Q91" s="575"/>
      <c r="R91" s="576"/>
      <c r="S91" s="577"/>
      <c r="T91" s="577"/>
      <c r="U91" s="577"/>
      <c r="V91" s="578"/>
      <c r="W91" s="163"/>
      <c r="X91" s="164"/>
      <c r="Y91" s="164"/>
      <c r="Z91" s="169"/>
      <c r="AA91" s="171"/>
      <c r="AB91" s="194"/>
    </row>
    <row r="92" spans="1:28" ht="37.5" customHeight="1">
      <c r="A92" s="66"/>
      <c r="B92" s="181">
        <f t="shared" si="0"/>
        <v>39</v>
      </c>
      <c r="C92" s="560"/>
      <c r="D92" s="561"/>
      <c r="E92" s="561"/>
      <c r="F92" s="561"/>
      <c r="G92" s="561"/>
      <c r="H92" s="561"/>
      <c r="I92" s="561"/>
      <c r="J92" s="561"/>
      <c r="K92" s="561"/>
      <c r="L92" s="562"/>
      <c r="M92" s="575"/>
      <c r="N92" s="575"/>
      <c r="O92" s="575"/>
      <c r="P92" s="575"/>
      <c r="Q92" s="575"/>
      <c r="R92" s="576"/>
      <c r="S92" s="577"/>
      <c r="T92" s="577"/>
      <c r="U92" s="577"/>
      <c r="V92" s="578"/>
      <c r="W92" s="163"/>
      <c r="X92" s="164"/>
      <c r="Y92" s="164"/>
      <c r="Z92" s="169"/>
      <c r="AA92" s="171"/>
      <c r="AB92" s="194"/>
    </row>
    <row r="93" spans="1:28" ht="37.5" customHeight="1">
      <c r="A93" s="66"/>
      <c r="B93" s="181">
        <f t="shared" ref="B93:B119" si="1">B92+1</f>
        <v>40</v>
      </c>
      <c r="C93" s="560"/>
      <c r="D93" s="561"/>
      <c r="E93" s="561"/>
      <c r="F93" s="561"/>
      <c r="G93" s="561"/>
      <c r="H93" s="561"/>
      <c r="I93" s="561"/>
      <c r="J93" s="561"/>
      <c r="K93" s="561"/>
      <c r="L93" s="562"/>
      <c r="M93" s="575"/>
      <c r="N93" s="575"/>
      <c r="O93" s="575"/>
      <c r="P93" s="575"/>
      <c r="Q93" s="575"/>
      <c r="R93" s="576"/>
      <c r="S93" s="577"/>
      <c r="T93" s="577"/>
      <c r="U93" s="577"/>
      <c r="V93" s="578"/>
      <c r="W93" s="163"/>
      <c r="X93" s="164"/>
      <c r="Y93" s="164"/>
      <c r="Z93" s="169"/>
      <c r="AA93" s="171"/>
      <c r="AB93" s="194"/>
    </row>
    <row r="94" spans="1:28" ht="37.5" customHeight="1">
      <c r="A94" s="66"/>
      <c r="B94" s="181">
        <f t="shared" si="1"/>
        <v>41</v>
      </c>
      <c r="C94" s="560"/>
      <c r="D94" s="561"/>
      <c r="E94" s="561"/>
      <c r="F94" s="561"/>
      <c r="G94" s="561"/>
      <c r="H94" s="561"/>
      <c r="I94" s="561"/>
      <c r="J94" s="561"/>
      <c r="K94" s="561"/>
      <c r="L94" s="562"/>
      <c r="M94" s="575"/>
      <c r="N94" s="575"/>
      <c r="O94" s="575"/>
      <c r="P94" s="575"/>
      <c r="Q94" s="575"/>
      <c r="R94" s="576"/>
      <c r="S94" s="577"/>
      <c r="T94" s="577"/>
      <c r="U94" s="577"/>
      <c r="V94" s="578"/>
      <c r="W94" s="163"/>
      <c r="X94" s="164"/>
      <c r="Y94" s="164"/>
      <c r="Z94" s="169"/>
      <c r="AA94" s="171"/>
      <c r="AB94" s="194"/>
    </row>
    <row r="95" spans="1:28" ht="37.5" customHeight="1">
      <c r="A95" s="66"/>
      <c r="B95" s="181">
        <f t="shared" si="1"/>
        <v>42</v>
      </c>
      <c r="C95" s="560"/>
      <c r="D95" s="561"/>
      <c r="E95" s="561"/>
      <c r="F95" s="561"/>
      <c r="G95" s="561"/>
      <c r="H95" s="561"/>
      <c r="I95" s="561"/>
      <c r="J95" s="561"/>
      <c r="K95" s="561"/>
      <c r="L95" s="562"/>
      <c r="M95" s="575"/>
      <c r="N95" s="575"/>
      <c r="O95" s="575"/>
      <c r="P95" s="575"/>
      <c r="Q95" s="575"/>
      <c r="R95" s="576"/>
      <c r="S95" s="577"/>
      <c r="T95" s="577"/>
      <c r="U95" s="577"/>
      <c r="V95" s="578"/>
      <c r="W95" s="163"/>
      <c r="X95" s="164"/>
      <c r="Y95" s="164"/>
      <c r="Z95" s="169"/>
      <c r="AA95" s="171"/>
      <c r="AB95" s="194"/>
    </row>
    <row r="96" spans="1:28" ht="37.5" customHeight="1">
      <c r="A96" s="66"/>
      <c r="B96" s="181">
        <f t="shared" si="1"/>
        <v>43</v>
      </c>
      <c r="C96" s="560"/>
      <c r="D96" s="561"/>
      <c r="E96" s="561"/>
      <c r="F96" s="561"/>
      <c r="G96" s="561"/>
      <c r="H96" s="561"/>
      <c r="I96" s="561"/>
      <c r="J96" s="561"/>
      <c r="K96" s="561"/>
      <c r="L96" s="562"/>
      <c r="M96" s="575"/>
      <c r="N96" s="575"/>
      <c r="O96" s="575"/>
      <c r="P96" s="575"/>
      <c r="Q96" s="575"/>
      <c r="R96" s="576"/>
      <c r="S96" s="577"/>
      <c r="T96" s="577"/>
      <c r="U96" s="577"/>
      <c r="V96" s="578"/>
      <c r="W96" s="163"/>
      <c r="X96" s="164"/>
      <c r="Y96" s="164"/>
      <c r="Z96" s="169"/>
      <c r="AA96" s="171"/>
      <c r="AB96" s="194"/>
    </row>
    <row r="97" spans="1:28" ht="37.5" customHeight="1">
      <c r="A97" s="66"/>
      <c r="B97" s="181">
        <f t="shared" si="1"/>
        <v>44</v>
      </c>
      <c r="C97" s="560"/>
      <c r="D97" s="561"/>
      <c r="E97" s="561"/>
      <c r="F97" s="561"/>
      <c r="G97" s="561"/>
      <c r="H97" s="561"/>
      <c r="I97" s="561"/>
      <c r="J97" s="561"/>
      <c r="K97" s="561"/>
      <c r="L97" s="562"/>
      <c r="M97" s="575"/>
      <c r="N97" s="575"/>
      <c r="O97" s="575"/>
      <c r="P97" s="575"/>
      <c r="Q97" s="575"/>
      <c r="R97" s="576"/>
      <c r="S97" s="577"/>
      <c r="T97" s="577"/>
      <c r="U97" s="577"/>
      <c r="V97" s="578"/>
      <c r="W97" s="163"/>
      <c r="X97" s="164"/>
      <c r="Y97" s="164"/>
      <c r="Z97" s="169"/>
      <c r="AA97" s="171"/>
      <c r="AB97" s="194"/>
    </row>
    <row r="98" spans="1:28" ht="37.5" customHeight="1">
      <c r="A98" s="66"/>
      <c r="B98" s="181">
        <f t="shared" si="1"/>
        <v>45</v>
      </c>
      <c r="C98" s="560"/>
      <c r="D98" s="561"/>
      <c r="E98" s="561"/>
      <c r="F98" s="561"/>
      <c r="G98" s="561"/>
      <c r="H98" s="561"/>
      <c r="I98" s="561"/>
      <c r="J98" s="561"/>
      <c r="K98" s="561"/>
      <c r="L98" s="562"/>
      <c r="M98" s="575"/>
      <c r="N98" s="575"/>
      <c r="O98" s="575"/>
      <c r="P98" s="575"/>
      <c r="Q98" s="575"/>
      <c r="R98" s="576"/>
      <c r="S98" s="577"/>
      <c r="T98" s="577"/>
      <c r="U98" s="577"/>
      <c r="V98" s="578"/>
      <c r="W98" s="163"/>
      <c r="X98" s="164"/>
      <c r="Y98" s="164"/>
      <c r="Z98" s="169"/>
      <c r="AA98" s="171"/>
      <c r="AB98" s="194"/>
    </row>
    <row r="99" spans="1:28" ht="37.5" customHeight="1">
      <c r="A99" s="66"/>
      <c r="B99" s="181">
        <f t="shared" si="1"/>
        <v>46</v>
      </c>
      <c r="C99" s="560"/>
      <c r="D99" s="561"/>
      <c r="E99" s="561"/>
      <c r="F99" s="561"/>
      <c r="G99" s="561"/>
      <c r="H99" s="561"/>
      <c r="I99" s="561"/>
      <c r="J99" s="561"/>
      <c r="K99" s="561"/>
      <c r="L99" s="562"/>
      <c r="M99" s="575"/>
      <c r="N99" s="575"/>
      <c r="O99" s="575"/>
      <c r="P99" s="575"/>
      <c r="Q99" s="575"/>
      <c r="R99" s="576"/>
      <c r="S99" s="577"/>
      <c r="T99" s="577"/>
      <c r="U99" s="577"/>
      <c r="V99" s="578"/>
      <c r="W99" s="163"/>
      <c r="X99" s="164"/>
      <c r="Y99" s="164"/>
      <c r="Z99" s="169"/>
      <c r="AA99" s="171"/>
      <c r="AB99" s="194"/>
    </row>
    <row r="100" spans="1:28" ht="37.5" customHeight="1">
      <c r="A100" s="66"/>
      <c r="B100" s="181">
        <f t="shared" si="1"/>
        <v>47</v>
      </c>
      <c r="C100" s="560"/>
      <c r="D100" s="561"/>
      <c r="E100" s="561"/>
      <c r="F100" s="561"/>
      <c r="G100" s="561"/>
      <c r="H100" s="561"/>
      <c r="I100" s="561"/>
      <c r="J100" s="561"/>
      <c r="K100" s="561"/>
      <c r="L100" s="562"/>
      <c r="M100" s="575"/>
      <c r="N100" s="575"/>
      <c r="O100" s="575"/>
      <c r="P100" s="575"/>
      <c r="Q100" s="575"/>
      <c r="R100" s="576"/>
      <c r="S100" s="577"/>
      <c r="T100" s="577"/>
      <c r="U100" s="577"/>
      <c r="V100" s="578"/>
      <c r="W100" s="163"/>
      <c r="X100" s="164"/>
      <c r="Y100" s="164"/>
      <c r="Z100" s="169"/>
      <c r="AA100" s="171"/>
      <c r="AB100" s="194"/>
    </row>
    <row r="101" spans="1:28" ht="37.5" customHeight="1">
      <c r="A101" s="66"/>
      <c r="B101" s="181">
        <f t="shared" si="1"/>
        <v>48</v>
      </c>
      <c r="C101" s="560"/>
      <c r="D101" s="561"/>
      <c r="E101" s="561"/>
      <c r="F101" s="561"/>
      <c r="G101" s="561"/>
      <c r="H101" s="561"/>
      <c r="I101" s="561"/>
      <c r="J101" s="561"/>
      <c r="K101" s="561"/>
      <c r="L101" s="562"/>
      <c r="M101" s="575"/>
      <c r="N101" s="575"/>
      <c r="O101" s="575"/>
      <c r="P101" s="575"/>
      <c r="Q101" s="575"/>
      <c r="R101" s="576"/>
      <c r="S101" s="577"/>
      <c r="T101" s="577"/>
      <c r="U101" s="577"/>
      <c r="V101" s="578"/>
      <c r="W101" s="163"/>
      <c r="X101" s="164"/>
      <c r="Y101" s="164"/>
      <c r="Z101" s="169"/>
      <c r="AA101" s="171"/>
      <c r="AB101" s="194"/>
    </row>
    <row r="102" spans="1:28" ht="37.5" customHeight="1">
      <c r="A102" s="66"/>
      <c r="B102" s="181">
        <f t="shared" si="1"/>
        <v>49</v>
      </c>
      <c r="C102" s="560"/>
      <c r="D102" s="561"/>
      <c r="E102" s="561"/>
      <c r="F102" s="561"/>
      <c r="G102" s="561"/>
      <c r="H102" s="561"/>
      <c r="I102" s="561"/>
      <c r="J102" s="561"/>
      <c r="K102" s="561"/>
      <c r="L102" s="562"/>
      <c r="M102" s="575"/>
      <c r="N102" s="575"/>
      <c r="O102" s="575"/>
      <c r="P102" s="575"/>
      <c r="Q102" s="575"/>
      <c r="R102" s="576"/>
      <c r="S102" s="577"/>
      <c r="T102" s="577"/>
      <c r="U102" s="577"/>
      <c r="V102" s="578"/>
      <c r="W102" s="163"/>
      <c r="X102" s="164"/>
      <c r="Y102" s="164"/>
      <c r="Z102" s="169"/>
      <c r="AA102" s="171"/>
      <c r="AB102" s="194"/>
    </row>
    <row r="103" spans="1:28" ht="37.5" customHeight="1">
      <c r="A103" s="66"/>
      <c r="B103" s="181">
        <f t="shared" si="1"/>
        <v>50</v>
      </c>
      <c r="C103" s="560"/>
      <c r="D103" s="561"/>
      <c r="E103" s="561"/>
      <c r="F103" s="561"/>
      <c r="G103" s="561"/>
      <c r="H103" s="561"/>
      <c r="I103" s="561"/>
      <c r="J103" s="561"/>
      <c r="K103" s="561"/>
      <c r="L103" s="562"/>
      <c r="M103" s="575"/>
      <c r="N103" s="575"/>
      <c r="O103" s="575"/>
      <c r="P103" s="575"/>
      <c r="Q103" s="575"/>
      <c r="R103" s="576"/>
      <c r="S103" s="577"/>
      <c r="T103" s="577"/>
      <c r="U103" s="577"/>
      <c r="V103" s="578"/>
      <c r="W103" s="163"/>
      <c r="X103" s="164"/>
      <c r="Y103" s="164"/>
      <c r="Z103" s="169"/>
      <c r="AA103" s="171"/>
      <c r="AB103" s="194"/>
    </row>
    <row r="104" spans="1:28" ht="37.5" customHeight="1">
      <c r="A104" s="66"/>
      <c r="B104" s="181">
        <f t="shared" si="1"/>
        <v>51</v>
      </c>
      <c r="C104" s="560"/>
      <c r="D104" s="561"/>
      <c r="E104" s="561"/>
      <c r="F104" s="561"/>
      <c r="G104" s="561"/>
      <c r="H104" s="561"/>
      <c r="I104" s="561"/>
      <c r="J104" s="561"/>
      <c r="K104" s="561"/>
      <c r="L104" s="562"/>
      <c r="M104" s="575"/>
      <c r="N104" s="575"/>
      <c r="O104" s="575"/>
      <c r="P104" s="575"/>
      <c r="Q104" s="575"/>
      <c r="R104" s="576"/>
      <c r="S104" s="577"/>
      <c r="T104" s="577"/>
      <c r="U104" s="577"/>
      <c r="V104" s="578"/>
      <c r="W104" s="163"/>
      <c r="X104" s="164"/>
      <c r="Y104" s="164"/>
      <c r="Z104" s="169"/>
      <c r="AA104" s="171"/>
      <c r="AB104" s="194"/>
    </row>
    <row r="105" spans="1:28" ht="37.5" customHeight="1">
      <c r="A105" s="66"/>
      <c r="B105" s="181">
        <f t="shared" si="1"/>
        <v>52</v>
      </c>
      <c r="C105" s="560"/>
      <c r="D105" s="561"/>
      <c r="E105" s="561"/>
      <c r="F105" s="561"/>
      <c r="G105" s="561"/>
      <c r="H105" s="561"/>
      <c r="I105" s="561"/>
      <c r="J105" s="561"/>
      <c r="K105" s="561"/>
      <c r="L105" s="562"/>
      <c r="M105" s="575"/>
      <c r="N105" s="575"/>
      <c r="O105" s="575"/>
      <c r="P105" s="575"/>
      <c r="Q105" s="575"/>
      <c r="R105" s="576"/>
      <c r="S105" s="577"/>
      <c r="T105" s="577"/>
      <c r="U105" s="577"/>
      <c r="V105" s="578"/>
      <c r="W105" s="163"/>
      <c r="X105" s="164"/>
      <c r="Y105" s="164"/>
      <c r="Z105" s="169"/>
      <c r="AA105" s="171"/>
      <c r="AB105" s="194"/>
    </row>
    <row r="106" spans="1:28" ht="37.5" customHeight="1">
      <c r="A106" s="66"/>
      <c r="B106" s="181">
        <f t="shared" si="1"/>
        <v>53</v>
      </c>
      <c r="C106" s="560"/>
      <c r="D106" s="561"/>
      <c r="E106" s="561"/>
      <c r="F106" s="561"/>
      <c r="G106" s="561"/>
      <c r="H106" s="561"/>
      <c r="I106" s="561"/>
      <c r="J106" s="561"/>
      <c r="K106" s="561"/>
      <c r="L106" s="562"/>
      <c r="M106" s="575"/>
      <c r="N106" s="575"/>
      <c r="O106" s="575"/>
      <c r="P106" s="575"/>
      <c r="Q106" s="575"/>
      <c r="R106" s="576"/>
      <c r="S106" s="577"/>
      <c r="T106" s="577"/>
      <c r="U106" s="577"/>
      <c r="V106" s="578"/>
      <c r="W106" s="163"/>
      <c r="X106" s="164"/>
      <c r="Y106" s="164"/>
      <c r="Z106" s="169"/>
      <c r="AA106" s="171"/>
      <c r="AB106" s="194"/>
    </row>
    <row r="107" spans="1:28" ht="37.5" customHeight="1">
      <c r="A107" s="66"/>
      <c r="B107" s="181">
        <f t="shared" si="1"/>
        <v>54</v>
      </c>
      <c r="C107" s="560"/>
      <c r="D107" s="561"/>
      <c r="E107" s="561"/>
      <c r="F107" s="561"/>
      <c r="G107" s="561"/>
      <c r="H107" s="561"/>
      <c r="I107" s="561"/>
      <c r="J107" s="561"/>
      <c r="K107" s="561"/>
      <c r="L107" s="562"/>
      <c r="M107" s="575"/>
      <c r="N107" s="575"/>
      <c r="O107" s="575"/>
      <c r="P107" s="575"/>
      <c r="Q107" s="575"/>
      <c r="R107" s="576"/>
      <c r="S107" s="577"/>
      <c r="T107" s="577"/>
      <c r="U107" s="577"/>
      <c r="V107" s="578"/>
      <c r="W107" s="163"/>
      <c r="X107" s="164"/>
      <c r="Y107" s="164"/>
      <c r="Z107" s="169"/>
      <c r="AA107" s="171"/>
      <c r="AB107" s="194"/>
    </row>
    <row r="108" spans="1:28" ht="37.5" customHeight="1">
      <c r="A108" s="66"/>
      <c r="B108" s="181">
        <f t="shared" si="1"/>
        <v>55</v>
      </c>
      <c r="C108" s="560"/>
      <c r="D108" s="561"/>
      <c r="E108" s="561"/>
      <c r="F108" s="561"/>
      <c r="G108" s="561"/>
      <c r="H108" s="561"/>
      <c r="I108" s="561"/>
      <c r="J108" s="561"/>
      <c r="K108" s="561"/>
      <c r="L108" s="562"/>
      <c r="M108" s="575"/>
      <c r="N108" s="575"/>
      <c r="O108" s="575"/>
      <c r="P108" s="575"/>
      <c r="Q108" s="575"/>
      <c r="R108" s="576"/>
      <c r="S108" s="577"/>
      <c r="T108" s="577"/>
      <c r="U108" s="577"/>
      <c r="V108" s="578"/>
      <c r="W108" s="163"/>
      <c r="X108" s="164"/>
      <c r="Y108" s="164"/>
      <c r="Z108" s="169"/>
      <c r="AA108" s="171"/>
      <c r="AB108" s="194"/>
    </row>
    <row r="109" spans="1:28" ht="37.5" customHeight="1">
      <c r="A109" s="66"/>
      <c r="B109" s="181">
        <f t="shared" si="1"/>
        <v>56</v>
      </c>
      <c r="C109" s="560"/>
      <c r="D109" s="561"/>
      <c r="E109" s="561"/>
      <c r="F109" s="561"/>
      <c r="G109" s="561"/>
      <c r="H109" s="561"/>
      <c r="I109" s="561"/>
      <c r="J109" s="561"/>
      <c r="K109" s="561"/>
      <c r="L109" s="562"/>
      <c r="M109" s="575"/>
      <c r="N109" s="575"/>
      <c r="O109" s="575"/>
      <c r="P109" s="575"/>
      <c r="Q109" s="575"/>
      <c r="R109" s="576"/>
      <c r="S109" s="577"/>
      <c r="T109" s="577"/>
      <c r="U109" s="577"/>
      <c r="V109" s="578"/>
      <c r="W109" s="163"/>
      <c r="X109" s="164"/>
      <c r="Y109" s="164"/>
      <c r="Z109" s="169"/>
      <c r="AA109" s="171"/>
      <c r="AB109" s="194"/>
    </row>
    <row r="110" spans="1:28" ht="37.5" customHeight="1">
      <c r="A110" s="66"/>
      <c r="B110" s="181">
        <f t="shared" si="1"/>
        <v>57</v>
      </c>
      <c r="C110" s="560"/>
      <c r="D110" s="561"/>
      <c r="E110" s="561"/>
      <c r="F110" s="561"/>
      <c r="G110" s="561"/>
      <c r="H110" s="561"/>
      <c r="I110" s="561"/>
      <c r="J110" s="561"/>
      <c r="K110" s="561"/>
      <c r="L110" s="562"/>
      <c r="M110" s="575"/>
      <c r="N110" s="575"/>
      <c r="O110" s="575"/>
      <c r="P110" s="575"/>
      <c r="Q110" s="575"/>
      <c r="R110" s="576"/>
      <c r="S110" s="577"/>
      <c r="T110" s="577"/>
      <c r="U110" s="577"/>
      <c r="V110" s="578"/>
      <c r="W110" s="163"/>
      <c r="X110" s="164"/>
      <c r="Y110" s="164"/>
      <c r="Z110" s="169"/>
      <c r="AA110" s="171"/>
      <c r="AB110" s="194"/>
    </row>
    <row r="111" spans="1:28" ht="37.5" customHeight="1">
      <c r="A111" s="66"/>
      <c r="B111" s="181">
        <f t="shared" si="1"/>
        <v>58</v>
      </c>
      <c r="C111" s="560"/>
      <c r="D111" s="561"/>
      <c r="E111" s="561"/>
      <c r="F111" s="561"/>
      <c r="G111" s="561"/>
      <c r="H111" s="561"/>
      <c r="I111" s="561"/>
      <c r="J111" s="561"/>
      <c r="K111" s="561"/>
      <c r="L111" s="562"/>
      <c r="M111" s="575"/>
      <c r="N111" s="575"/>
      <c r="O111" s="575"/>
      <c r="P111" s="575"/>
      <c r="Q111" s="575"/>
      <c r="R111" s="576"/>
      <c r="S111" s="577"/>
      <c r="T111" s="577"/>
      <c r="U111" s="577"/>
      <c r="V111" s="578"/>
      <c r="W111" s="163"/>
      <c r="X111" s="164"/>
      <c r="Y111" s="164"/>
      <c r="Z111" s="169"/>
      <c r="AA111" s="171"/>
      <c r="AB111" s="194"/>
    </row>
    <row r="112" spans="1:28" ht="37.5" customHeight="1">
      <c r="A112" s="66"/>
      <c r="B112" s="181">
        <f t="shared" si="1"/>
        <v>59</v>
      </c>
      <c r="C112" s="560"/>
      <c r="D112" s="561"/>
      <c r="E112" s="561"/>
      <c r="F112" s="561"/>
      <c r="G112" s="561"/>
      <c r="H112" s="561"/>
      <c r="I112" s="561"/>
      <c r="J112" s="561"/>
      <c r="K112" s="561"/>
      <c r="L112" s="562"/>
      <c r="M112" s="575"/>
      <c r="N112" s="575"/>
      <c r="O112" s="575"/>
      <c r="P112" s="575"/>
      <c r="Q112" s="575"/>
      <c r="R112" s="576"/>
      <c r="S112" s="577"/>
      <c r="T112" s="577"/>
      <c r="U112" s="577"/>
      <c r="V112" s="578"/>
      <c r="W112" s="163"/>
      <c r="X112" s="164"/>
      <c r="Y112" s="164"/>
      <c r="Z112" s="169"/>
      <c r="AA112" s="171"/>
      <c r="AB112" s="194"/>
    </row>
    <row r="113" spans="1:28" ht="37.5" customHeight="1">
      <c r="A113" s="66"/>
      <c r="B113" s="181">
        <f t="shared" si="1"/>
        <v>60</v>
      </c>
      <c r="C113" s="560"/>
      <c r="D113" s="561"/>
      <c r="E113" s="561"/>
      <c r="F113" s="561"/>
      <c r="G113" s="561"/>
      <c r="H113" s="561"/>
      <c r="I113" s="561"/>
      <c r="J113" s="561"/>
      <c r="K113" s="561"/>
      <c r="L113" s="562"/>
      <c r="M113" s="575"/>
      <c r="N113" s="575"/>
      <c r="O113" s="575"/>
      <c r="P113" s="575"/>
      <c r="Q113" s="575"/>
      <c r="R113" s="576"/>
      <c r="S113" s="577"/>
      <c r="T113" s="577"/>
      <c r="U113" s="577"/>
      <c r="V113" s="578"/>
      <c r="W113" s="163"/>
      <c r="X113" s="164"/>
      <c r="Y113" s="164"/>
      <c r="Z113" s="169"/>
      <c r="AA113" s="171"/>
      <c r="AB113" s="194"/>
    </row>
    <row r="114" spans="1:28" ht="37.5" customHeight="1">
      <c r="A114" s="66"/>
      <c r="B114" s="181">
        <f t="shared" si="1"/>
        <v>61</v>
      </c>
      <c r="C114" s="560"/>
      <c r="D114" s="561"/>
      <c r="E114" s="561"/>
      <c r="F114" s="561"/>
      <c r="G114" s="561"/>
      <c r="H114" s="561"/>
      <c r="I114" s="561"/>
      <c r="J114" s="561"/>
      <c r="K114" s="561"/>
      <c r="L114" s="562"/>
      <c r="M114" s="575"/>
      <c r="N114" s="575"/>
      <c r="O114" s="575"/>
      <c r="P114" s="575"/>
      <c r="Q114" s="575"/>
      <c r="R114" s="576"/>
      <c r="S114" s="577"/>
      <c r="T114" s="577"/>
      <c r="U114" s="577"/>
      <c r="V114" s="578"/>
      <c r="W114" s="163"/>
      <c r="X114" s="164"/>
      <c r="Y114" s="164"/>
      <c r="Z114" s="169"/>
      <c r="AA114" s="171"/>
      <c r="AB114" s="194"/>
    </row>
    <row r="115" spans="1:28" ht="37.5" customHeight="1">
      <c r="A115" s="66"/>
      <c r="B115" s="181">
        <f t="shared" si="1"/>
        <v>62</v>
      </c>
      <c r="C115" s="560"/>
      <c r="D115" s="561"/>
      <c r="E115" s="561"/>
      <c r="F115" s="561"/>
      <c r="G115" s="561"/>
      <c r="H115" s="561"/>
      <c r="I115" s="561"/>
      <c r="J115" s="561"/>
      <c r="K115" s="561"/>
      <c r="L115" s="562"/>
      <c r="M115" s="575"/>
      <c r="N115" s="575"/>
      <c r="O115" s="575"/>
      <c r="P115" s="575"/>
      <c r="Q115" s="575"/>
      <c r="R115" s="576"/>
      <c r="S115" s="577"/>
      <c r="T115" s="577"/>
      <c r="U115" s="577"/>
      <c r="V115" s="578"/>
      <c r="W115" s="163"/>
      <c r="X115" s="164"/>
      <c r="Y115" s="164"/>
      <c r="Z115" s="169"/>
      <c r="AA115" s="171"/>
      <c r="AB115" s="194"/>
    </row>
    <row r="116" spans="1:28" ht="37.5" customHeight="1">
      <c r="A116" s="66"/>
      <c r="B116" s="181">
        <f t="shared" si="1"/>
        <v>63</v>
      </c>
      <c r="C116" s="560"/>
      <c r="D116" s="561"/>
      <c r="E116" s="561"/>
      <c r="F116" s="561"/>
      <c r="G116" s="561"/>
      <c r="H116" s="561"/>
      <c r="I116" s="561"/>
      <c r="J116" s="561"/>
      <c r="K116" s="561"/>
      <c r="L116" s="562"/>
      <c r="M116" s="575"/>
      <c r="N116" s="575"/>
      <c r="O116" s="575"/>
      <c r="P116" s="575"/>
      <c r="Q116" s="575"/>
      <c r="R116" s="576"/>
      <c r="S116" s="577"/>
      <c r="T116" s="577"/>
      <c r="U116" s="577"/>
      <c r="V116" s="578"/>
      <c r="W116" s="163"/>
      <c r="X116" s="164"/>
      <c r="Y116" s="164"/>
      <c r="Z116" s="169"/>
      <c r="AA116" s="171"/>
      <c r="AB116" s="194"/>
    </row>
    <row r="117" spans="1:28" ht="37.5" customHeight="1">
      <c r="A117" s="66"/>
      <c r="B117" s="181">
        <f t="shared" si="1"/>
        <v>64</v>
      </c>
      <c r="C117" s="560"/>
      <c r="D117" s="561"/>
      <c r="E117" s="561"/>
      <c r="F117" s="561"/>
      <c r="G117" s="561"/>
      <c r="H117" s="561"/>
      <c r="I117" s="561"/>
      <c r="J117" s="561"/>
      <c r="K117" s="561"/>
      <c r="L117" s="562"/>
      <c r="M117" s="575"/>
      <c r="N117" s="575"/>
      <c r="O117" s="575"/>
      <c r="P117" s="575"/>
      <c r="Q117" s="575"/>
      <c r="R117" s="576"/>
      <c r="S117" s="577"/>
      <c r="T117" s="577"/>
      <c r="U117" s="577"/>
      <c r="V117" s="578"/>
      <c r="W117" s="163"/>
      <c r="X117" s="164"/>
      <c r="Y117" s="164"/>
      <c r="Z117" s="169"/>
      <c r="AA117" s="171"/>
      <c r="AB117" s="194"/>
    </row>
    <row r="118" spans="1:28" ht="37.5" customHeight="1">
      <c r="A118" s="66"/>
      <c r="B118" s="181">
        <f t="shared" si="1"/>
        <v>65</v>
      </c>
      <c r="C118" s="560"/>
      <c r="D118" s="561"/>
      <c r="E118" s="561"/>
      <c r="F118" s="561"/>
      <c r="G118" s="561"/>
      <c r="H118" s="561"/>
      <c r="I118" s="561"/>
      <c r="J118" s="561"/>
      <c r="K118" s="561"/>
      <c r="L118" s="562"/>
      <c r="M118" s="575"/>
      <c r="N118" s="575"/>
      <c r="O118" s="575"/>
      <c r="P118" s="575"/>
      <c r="Q118" s="575"/>
      <c r="R118" s="576"/>
      <c r="S118" s="577"/>
      <c r="T118" s="577"/>
      <c r="U118" s="577"/>
      <c r="V118" s="578"/>
      <c r="W118" s="163"/>
      <c r="X118" s="164"/>
      <c r="Y118" s="164"/>
      <c r="Z118" s="169"/>
      <c r="AA118" s="171"/>
      <c r="AB118" s="194"/>
    </row>
    <row r="119" spans="1:28" ht="37.5" customHeight="1">
      <c r="A119" s="66"/>
      <c r="B119" s="181">
        <f t="shared" si="1"/>
        <v>66</v>
      </c>
      <c r="C119" s="560"/>
      <c r="D119" s="561"/>
      <c r="E119" s="561"/>
      <c r="F119" s="561"/>
      <c r="G119" s="561"/>
      <c r="H119" s="561"/>
      <c r="I119" s="561"/>
      <c r="J119" s="561"/>
      <c r="K119" s="561"/>
      <c r="L119" s="562"/>
      <c r="M119" s="575"/>
      <c r="N119" s="575"/>
      <c r="O119" s="575"/>
      <c r="P119" s="575"/>
      <c r="Q119" s="575"/>
      <c r="R119" s="576"/>
      <c r="S119" s="577"/>
      <c r="T119" s="577"/>
      <c r="U119" s="577"/>
      <c r="V119" s="578"/>
      <c r="W119" s="163"/>
      <c r="X119" s="164"/>
      <c r="Y119" s="164"/>
      <c r="Z119" s="169"/>
      <c r="AA119" s="171"/>
      <c r="AB119" s="194"/>
    </row>
    <row r="120" spans="1:28" ht="37.5" customHeight="1">
      <c r="A120" s="66"/>
      <c r="B120" s="181">
        <f t="shared" ref="B120:B145" si="2">B119+1</f>
        <v>67</v>
      </c>
      <c r="C120" s="560"/>
      <c r="D120" s="561"/>
      <c r="E120" s="561"/>
      <c r="F120" s="561"/>
      <c r="G120" s="561"/>
      <c r="H120" s="561"/>
      <c r="I120" s="561"/>
      <c r="J120" s="561"/>
      <c r="K120" s="561"/>
      <c r="L120" s="562"/>
      <c r="M120" s="575"/>
      <c r="N120" s="575"/>
      <c r="O120" s="575"/>
      <c r="P120" s="575"/>
      <c r="Q120" s="575"/>
      <c r="R120" s="576"/>
      <c r="S120" s="577"/>
      <c r="T120" s="577"/>
      <c r="U120" s="577"/>
      <c r="V120" s="578"/>
      <c r="W120" s="163"/>
      <c r="X120" s="164"/>
      <c r="Y120" s="164"/>
      <c r="Z120" s="169"/>
      <c r="AA120" s="171"/>
      <c r="AB120" s="194"/>
    </row>
    <row r="121" spans="1:28" ht="37.5" customHeight="1">
      <c r="A121" s="66"/>
      <c r="B121" s="181">
        <f t="shared" si="2"/>
        <v>68</v>
      </c>
      <c r="C121" s="560"/>
      <c r="D121" s="561"/>
      <c r="E121" s="561"/>
      <c r="F121" s="561"/>
      <c r="G121" s="561"/>
      <c r="H121" s="561"/>
      <c r="I121" s="561"/>
      <c r="J121" s="561"/>
      <c r="K121" s="561"/>
      <c r="L121" s="562"/>
      <c r="M121" s="575"/>
      <c r="N121" s="575"/>
      <c r="O121" s="575"/>
      <c r="P121" s="575"/>
      <c r="Q121" s="575"/>
      <c r="R121" s="576"/>
      <c r="S121" s="577"/>
      <c r="T121" s="577"/>
      <c r="U121" s="577"/>
      <c r="V121" s="578"/>
      <c r="W121" s="163"/>
      <c r="X121" s="164"/>
      <c r="Y121" s="164"/>
      <c r="Z121" s="169"/>
      <c r="AA121" s="171"/>
      <c r="AB121" s="194"/>
    </row>
    <row r="122" spans="1:28" ht="37.5" customHeight="1">
      <c r="A122" s="66"/>
      <c r="B122" s="181">
        <f t="shared" si="2"/>
        <v>69</v>
      </c>
      <c r="C122" s="560"/>
      <c r="D122" s="561"/>
      <c r="E122" s="561"/>
      <c r="F122" s="561"/>
      <c r="G122" s="561"/>
      <c r="H122" s="561"/>
      <c r="I122" s="561"/>
      <c r="J122" s="561"/>
      <c r="K122" s="561"/>
      <c r="L122" s="562"/>
      <c r="M122" s="575"/>
      <c r="N122" s="575"/>
      <c r="O122" s="575"/>
      <c r="P122" s="575"/>
      <c r="Q122" s="575"/>
      <c r="R122" s="576"/>
      <c r="S122" s="577"/>
      <c r="T122" s="577"/>
      <c r="U122" s="577"/>
      <c r="V122" s="578"/>
      <c r="W122" s="163"/>
      <c r="X122" s="164"/>
      <c r="Y122" s="164"/>
      <c r="Z122" s="169"/>
      <c r="AA122" s="171"/>
      <c r="AB122" s="194"/>
    </row>
    <row r="123" spans="1:28" ht="37.5" customHeight="1">
      <c r="A123" s="66"/>
      <c r="B123" s="181">
        <f t="shared" si="2"/>
        <v>70</v>
      </c>
      <c r="C123" s="560"/>
      <c r="D123" s="561"/>
      <c r="E123" s="561"/>
      <c r="F123" s="561"/>
      <c r="G123" s="561"/>
      <c r="H123" s="561"/>
      <c r="I123" s="561"/>
      <c r="J123" s="561"/>
      <c r="K123" s="561"/>
      <c r="L123" s="562"/>
      <c r="M123" s="575"/>
      <c r="N123" s="575"/>
      <c r="O123" s="575"/>
      <c r="P123" s="575"/>
      <c r="Q123" s="575"/>
      <c r="R123" s="576"/>
      <c r="S123" s="577"/>
      <c r="T123" s="577"/>
      <c r="U123" s="577"/>
      <c r="V123" s="578"/>
      <c r="W123" s="163"/>
      <c r="X123" s="164"/>
      <c r="Y123" s="164"/>
      <c r="Z123" s="169"/>
      <c r="AA123" s="171"/>
      <c r="AB123" s="194"/>
    </row>
    <row r="124" spans="1:28" ht="37.5" customHeight="1">
      <c r="A124" s="66"/>
      <c r="B124" s="181">
        <f t="shared" si="2"/>
        <v>71</v>
      </c>
      <c r="C124" s="560"/>
      <c r="D124" s="561"/>
      <c r="E124" s="561"/>
      <c r="F124" s="561"/>
      <c r="G124" s="561"/>
      <c r="H124" s="561"/>
      <c r="I124" s="561"/>
      <c r="J124" s="561"/>
      <c r="K124" s="561"/>
      <c r="L124" s="562"/>
      <c r="M124" s="575"/>
      <c r="N124" s="575"/>
      <c r="O124" s="575"/>
      <c r="P124" s="575"/>
      <c r="Q124" s="575"/>
      <c r="R124" s="576"/>
      <c r="S124" s="577"/>
      <c r="T124" s="577"/>
      <c r="U124" s="577"/>
      <c r="V124" s="578"/>
      <c r="W124" s="163"/>
      <c r="X124" s="164"/>
      <c r="Y124" s="164"/>
      <c r="Z124" s="169"/>
      <c r="AA124" s="171"/>
      <c r="AB124" s="194"/>
    </row>
    <row r="125" spans="1:28" ht="37.5" customHeight="1">
      <c r="A125" s="66"/>
      <c r="B125" s="181">
        <f t="shared" si="2"/>
        <v>72</v>
      </c>
      <c r="C125" s="560"/>
      <c r="D125" s="561"/>
      <c r="E125" s="561"/>
      <c r="F125" s="561"/>
      <c r="G125" s="561"/>
      <c r="H125" s="561"/>
      <c r="I125" s="561"/>
      <c r="J125" s="561"/>
      <c r="K125" s="561"/>
      <c r="L125" s="562"/>
      <c r="M125" s="575"/>
      <c r="N125" s="575"/>
      <c r="O125" s="575"/>
      <c r="P125" s="575"/>
      <c r="Q125" s="575"/>
      <c r="R125" s="576"/>
      <c r="S125" s="577"/>
      <c r="T125" s="577"/>
      <c r="U125" s="577"/>
      <c r="V125" s="578"/>
      <c r="W125" s="163"/>
      <c r="X125" s="164"/>
      <c r="Y125" s="164"/>
      <c r="Z125" s="169"/>
      <c r="AA125" s="171"/>
      <c r="AB125" s="194"/>
    </row>
    <row r="126" spans="1:28" ht="37.5" customHeight="1">
      <c r="A126" s="66"/>
      <c r="B126" s="181">
        <f t="shared" si="2"/>
        <v>73</v>
      </c>
      <c r="C126" s="560"/>
      <c r="D126" s="561"/>
      <c r="E126" s="561"/>
      <c r="F126" s="561"/>
      <c r="G126" s="561"/>
      <c r="H126" s="561"/>
      <c r="I126" s="561"/>
      <c r="J126" s="561"/>
      <c r="K126" s="561"/>
      <c r="L126" s="562"/>
      <c r="M126" s="575"/>
      <c r="N126" s="575"/>
      <c r="O126" s="575"/>
      <c r="P126" s="575"/>
      <c r="Q126" s="575"/>
      <c r="R126" s="576"/>
      <c r="S126" s="577"/>
      <c r="T126" s="577"/>
      <c r="U126" s="577"/>
      <c r="V126" s="578"/>
      <c r="W126" s="163"/>
      <c r="X126" s="164"/>
      <c r="Y126" s="164"/>
      <c r="Z126" s="169"/>
      <c r="AA126" s="171"/>
      <c r="AB126" s="194"/>
    </row>
    <row r="127" spans="1:28" ht="37.5" customHeight="1">
      <c r="A127" s="66"/>
      <c r="B127" s="181">
        <f t="shared" si="2"/>
        <v>74</v>
      </c>
      <c r="C127" s="560"/>
      <c r="D127" s="561"/>
      <c r="E127" s="561"/>
      <c r="F127" s="561"/>
      <c r="G127" s="561"/>
      <c r="H127" s="561"/>
      <c r="I127" s="561"/>
      <c r="J127" s="561"/>
      <c r="K127" s="561"/>
      <c r="L127" s="562"/>
      <c r="M127" s="575"/>
      <c r="N127" s="575"/>
      <c r="O127" s="575"/>
      <c r="P127" s="575"/>
      <c r="Q127" s="575"/>
      <c r="R127" s="576"/>
      <c r="S127" s="577"/>
      <c r="T127" s="577"/>
      <c r="U127" s="577"/>
      <c r="V127" s="578"/>
      <c r="W127" s="163"/>
      <c r="X127" s="164"/>
      <c r="Y127" s="164"/>
      <c r="Z127" s="169"/>
      <c r="AA127" s="171"/>
      <c r="AB127" s="194"/>
    </row>
    <row r="128" spans="1:28" ht="37.5" customHeight="1">
      <c r="A128" s="66"/>
      <c r="B128" s="181">
        <f t="shared" si="2"/>
        <v>75</v>
      </c>
      <c r="C128" s="560"/>
      <c r="D128" s="561"/>
      <c r="E128" s="561"/>
      <c r="F128" s="561"/>
      <c r="G128" s="561"/>
      <c r="H128" s="561"/>
      <c r="I128" s="561"/>
      <c r="J128" s="561"/>
      <c r="K128" s="561"/>
      <c r="L128" s="562"/>
      <c r="M128" s="575"/>
      <c r="N128" s="575"/>
      <c r="O128" s="575"/>
      <c r="P128" s="575"/>
      <c r="Q128" s="575"/>
      <c r="R128" s="576"/>
      <c r="S128" s="577"/>
      <c r="T128" s="577"/>
      <c r="U128" s="577"/>
      <c r="V128" s="578"/>
      <c r="W128" s="163"/>
      <c r="X128" s="164"/>
      <c r="Y128" s="164"/>
      <c r="Z128" s="169"/>
      <c r="AA128" s="171"/>
      <c r="AB128" s="194"/>
    </row>
    <row r="129" spans="1:28" ht="37.5" customHeight="1">
      <c r="A129" s="66"/>
      <c r="B129" s="181">
        <f t="shared" si="2"/>
        <v>76</v>
      </c>
      <c r="C129" s="560"/>
      <c r="D129" s="561"/>
      <c r="E129" s="561"/>
      <c r="F129" s="561"/>
      <c r="G129" s="561"/>
      <c r="H129" s="561"/>
      <c r="I129" s="561"/>
      <c r="J129" s="561"/>
      <c r="K129" s="561"/>
      <c r="L129" s="562"/>
      <c r="M129" s="575"/>
      <c r="N129" s="575"/>
      <c r="O129" s="575"/>
      <c r="P129" s="575"/>
      <c r="Q129" s="575"/>
      <c r="R129" s="576"/>
      <c r="S129" s="577"/>
      <c r="T129" s="577"/>
      <c r="U129" s="577"/>
      <c r="V129" s="578"/>
      <c r="W129" s="163"/>
      <c r="X129" s="164"/>
      <c r="Y129" s="164"/>
      <c r="Z129" s="169"/>
      <c r="AA129" s="171"/>
      <c r="AB129" s="194"/>
    </row>
    <row r="130" spans="1:28" ht="37.5" customHeight="1">
      <c r="A130" s="66"/>
      <c r="B130" s="181">
        <f t="shared" si="2"/>
        <v>77</v>
      </c>
      <c r="C130" s="560"/>
      <c r="D130" s="561"/>
      <c r="E130" s="561"/>
      <c r="F130" s="561"/>
      <c r="G130" s="561"/>
      <c r="H130" s="561"/>
      <c r="I130" s="561"/>
      <c r="J130" s="561"/>
      <c r="K130" s="561"/>
      <c r="L130" s="562"/>
      <c r="M130" s="575"/>
      <c r="N130" s="575"/>
      <c r="O130" s="575"/>
      <c r="P130" s="575"/>
      <c r="Q130" s="575"/>
      <c r="R130" s="576"/>
      <c r="S130" s="577"/>
      <c r="T130" s="577"/>
      <c r="U130" s="577"/>
      <c r="V130" s="578"/>
      <c r="W130" s="163"/>
      <c r="X130" s="164"/>
      <c r="Y130" s="164"/>
      <c r="Z130" s="169"/>
      <c r="AA130" s="171"/>
      <c r="AB130" s="194"/>
    </row>
    <row r="131" spans="1:28" ht="37.5" customHeight="1">
      <c r="A131" s="66"/>
      <c r="B131" s="181">
        <f t="shared" si="2"/>
        <v>78</v>
      </c>
      <c r="C131" s="560"/>
      <c r="D131" s="561"/>
      <c r="E131" s="561"/>
      <c r="F131" s="561"/>
      <c r="G131" s="561"/>
      <c r="H131" s="561"/>
      <c r="I131" s="561"/>
      <c r="J131" s="561"/>
      <c r="K131" s="561"/>
      <c r="L131" s="562"/>
      <c r="M131" s="575"/>
      <c r="N131" s="575"/>
      <c r="O131" s="575"/>
      <c r="P131" s="575"/>
      <c r="Q131" s="575"/>
      <c r="R131" s="576"/>
      <c r="S131" s="577"/>
      <c r="T131" s="577"/>
      <c r="U131" s="577"/>
      <c r="V131" s="578"/>
      <c r="W131" s="163"/>
      <c r="X131" s="164"/>
      <c r="Y131" s="164"/>
      <c r="Z131" s="169"/>
      <c r="AA131" s="171"/>
      <c r="AB131" s="194"/>
    </row>
    <row r="132" spans="1:28" ht="37.5" customHeight="1">
      <c r="A132" s="66"/>
      <c r="B132" s="181">
        <f t="shared" si="2"/>
        <v>79</v>
      </c>
      <c r="C132" s="560"/>
      <c r="D132" s="561"/>
      <c r="E132" s="561"/>
      <c r="F132" s="561"/>
      <c r="G132" s="561"/>
      <c r="H132" s="561"/>
      <c r="I132" s="561"/>
      <c r="J132" s="561"/>
      <c r="K132" s="561"/>
      <c r="L132" s="562"/>
      <c r="M132" s="575"/>
      <c r="N132" s="575"/>
      <c r="O132" s="575"/>
      <c r="P132" s="575"/>
      <c r="Q132" s="575"/>
      <c r="R132" s="576"/>
      <c r="S132" s="577"/>
      <c r="T132" s="577"/>
      <c r="U132" s="577"/>
      <c r="V132" s="578"/>
      <c r="W132" s="163"/>
      <c r="X132" s="164"/>
      <c r="Y132" s="164"/>
      <c r="Z132" s="169"/>
      <c r="AA132" s="171"/>
      <c r="AB132" s="194"/>
    </row>
    <row r="133" spans="1:28" ht="37.5" customHeight="1">
      <c r="A133" s="66"/>
      <c r="B133" s="181">
        <f t="shared" si="2"/>
        <v>80</v>
      </c>
      <c r="C133" s="560"/>
      <c r="D133" s="561"/>
      <c r="E133" s="561"/>
      <c r="F133" s="561"/>
      <c r="G133" s="561"/>
      <c r="H133" s="561"/>
      <c r="I133" s="561"/>
      <c r="J133" s="561"/>
      <c r="K133" s="561"/>
      <c r="L133" s="562"/>
      <c r="M133" s="575"/>
      <c r="N133" s="575"/>
      <c r="O133" s="575"/>
      <c r="P133" s="575"/>
      <c r="Q133" s="575"/>
      <c r="R133" s="576"/>
      <c r="S133" s="577"/>
      <c r="T133" s="577"/>
      <c r="U133" s="577"/>
      <c r="V133" s="578"/>
      <c r="W133" s="163"/>
      <c r="X133" s="164"/>
      <c r="Y133" s="164"/>
      <c r="Z133" s="169"/>
      <c r="AA133" s="171"/>
      <c r="AB133" s="194"/>
    </row>
    <row r="134" spans="1:28" ht="37.5" customHeight="1">
      <c r="A134" s="66"/>
      <c r="B134" s="181">
        <f t="shared" si="2"/>
        <v>81</v>
      </c>
      <c r="C134" s="560"/>
      <c r="D134" s="561"/>
      <c r="E134" s="561"/>
      <c r="F134" s="561"/>
      <c r="G134" s="561"/>
      <c r="H134" s="561"/>
      <c r="I134" s="561"/>
      <c r="J134" s="561"/>
      <c r="K134" s="561"/>
      <c r="L134" s="562"/>
      <c r="M134" s="575"/>
      <c r="N134" s="575"/>
      <c r="O134" s="575"/>
      <c r="P134" s="575"/>
      <c r="Q134" s="575"/>
      <c r="R134" s="576"/>
      <c r="S134" s="577"/>
      <c r="T134" s="577"/>
      <c r="U134" s="577"/>
      <c r="V134" s="578"/>
      <c r="W134" s="163"/>
      <c r="X134" s="164"/>
      <c r="Y134" s="164"/>
      <c r="Z134" s="169"/>
      <c r="AA134" s="171"/>
      <c r="AB134" s="194"/>
    </row>
    <row r="135" spans="1:28" ht="37.5" customHeight="1">
      <c r="A135" s="66"/>
      <c r="B135" s="181">
        <f t="shared" si="2"/>
        <v>82</v>
      </c>
      <c r="C135" s="560"/>
      <c r="D135" s="561"/>
      <c r="E135" s="561"/>
      <c r="F135" s="561"/>
      <c r="G135" s="561"/>
      <c r="H135" s="561"/>
      <c r="I135" s="561"/>
      <c r="J135" s="561"/>
      <c r="K135" s="561"/>
      <c r="L135" s="562"/>
      <c r="M135" s="575"/>
      <c r="N135" s="575"/>
      <c r="O135" s="575"/>
      <c r="P135" s="575"/>
      <c r="Q135" s="575"/>
      <c r="R135" s="576"/>
      <c r="S135" s="577"/>
      <c r="T135" s="577"/>
      <c r="U135" s="577"/>
      <c r="V135" s="578"/>
      <c r="W135" s="163"/>
      <c r="X135" s="164"/>
      <c r="Y135" s="164"/>
      <c r="Z135" s="169"/>
      <c r="AA135" s="171"/>
      <c r="AB135" s="194"/>
    </row>
    <row r="136" spans="1:28" ht="37.5" customHeight="1">
      <c r="A136" s="66"/>
      <c r="B136" s="181">
        <f t="shared" si="2"/>
        <v>83</v>
      </c>
      <c r="C136" s="560"/>
      <c r="D136" s="561"/>
      <c r="E136" s="561"/>
      <c r="F136" s="561"/>
      <c r="G136" s="561"/>
      <c r="H136" s="561"/>
      <c r="I136" s="561"/>
      <c r="J136" s="561"/>
      <c r="K136" s="561"/>
      <c r="L136" s="562"/>
      <c r="M136" s="575"/>
      <c r="N136" s="575"/>
      <c r="O136" s="575"/>
      <c r="P136" s="575"/>
      <c r="Q136" s="575"/>
      <c r="R136" s="576"/>
      <c r="S136" s="577"/>
      <c r="T136" s="577"/>
      <c r="U136" s="577"/>
      <c r="V136" s="578"/>
      <c r="W136" s="163"/>
      <c r="X136" s="164"/>
      <c r="Y136" s="164"/>
      <c r="Z136" s="169"/>
      <c r="AA136" s="171"/>
      <c r="AB136" s="194"/>
    </row>
    <row r="137" spans="1:28" ht="37.5" customHeight="1">
      <c r="A137" s="66"/>
      <c r="B137" s="181">
        <f t="shared" si="2"/>
        <v>84</v>
      </c>
      <c r="C137" s="560"/>
      <c r="D137" s="561"/>
      <c r="E137" s="561"/>
      <c r="F137" s="561"/>
      <c r="G137" s="561"/>
      <c r="H137" s="561"/>
      <c r="I137" s="561"/>
      <c r="J137" s="561"/>
      <c r="K137" s="561"/>
      <c r="L137" s="562"/>
      <c r="M137" s="575"/>
      <c r="N137" s="575"/>
      <c r="O137" s="575"/>
      <c r="P137" s="575"/>
      <c r="Q137" s="575"/>
      <c r="R137" s="576"/>
      <c r="S137" s="577"/>
      <c r="T137" s="577"/>
      <c r="U137" s="577"/>
      <c r="V137" s="578"/>
      <c r="W137" s="163"/>
      <c r="X137" s="164"/>
      <c r="Y137" s="164"/>
      <c r="Z137" s="169"/>
      <c r="AA137" s="171"/>
      <c r="AB137" s="194"/>
    </row>
    <row r="138" spans="1:28" ht="37.5" customHeight="1">
      <c r="A138" s="66"/>
      <c r="B138" s="181">
        <f t="shared" si="2"/>
        <v>85</v>
      </c>
      <c r="C138" s="560"/>
      <c r="D138" s="561"/>
      <c r="E138" s="561"/>
      <c r="F138" s="561"/>
      <c r="G138" s="561"/>
      <c r="H138" s="561"/>
      <c r="I138" s="561"/>
      <c r="J138" s="561"/>
      <c r="K138" s="561"/>
      <c r="L138" s="562"/>
      <c r="M138" s="575"/>
      <c r="N138" s="575"/>
      <c r="O138" s="575"/>
      <c r="P138" s="575"/>
      <c r="Q138" s="575"/>
      <c r="R138" s="576"/>
      <c r="S138" s="577"/>
      <c r="T138" s="577"/>
      <c r="U138" s="577"/>
      <c r="V138" s="578"/>
      <c r="W138" s="163"/>
      <c r="X138" s="164"/>
      <c r="Y138" s="164"/>
      <c r="Z138" s="169"/>
      <c r="AA138" s="171"/>
      <c r="AB138" s="194"/>
    </row>
    <row r="139" spans="1:28" ht="37.5" customHeight="1">
      <c r="A139" s="66"/>
      <c r="B139" s="181">
        <f t="shared" si="2"/>
        <v>86</v>
      </c>
      <c r="C139" s="560"/>
      <c r="D139" s="561"/>
      <c r="E139" s="561"/>
      <c r="F139" s="561"/>
      <c r="G139" s="561"/>
      <c r="H139" s="561"/>
      <c r="I139" s="561"/>
      <c r="J139" s="561"/>
      <c r="K139" s="561"/>
      <c r="L139" s="562"/>
      <c r="M139" s="575"/>
      <c r="N139" s="575"/>
      <c r="O139" s="575"/>
      <c r="P139" s="575"/>
      <c r="Q139" s="575"/>
      <c r="R139" s="576"/>
      <c r="S139" s="577"/>
      <c r="T139" s="577"/>
      <c r="U139" s="577"/>
      <c r="V139" s="578"/>
      <c r="W139" s="163"/>
      <c r="X139" s="164"/>
      <c r="Y139" s="164"/>
      <c r="Z139" s="169"/>
      <c r="AA139" s="171"/>
      <c r="AB139" s="194"/>
    </row>
    <row r="140" spans="1:28" ht="37.5" customHeight="1">
      <c r="A140" s="66"/>
      <c r="B140" s="181">
        <f t="shared" si="2"/>
        <v>87</v>
      </c>
      <c r="C140" s="560"/>
      <c r="D140" s="561"/>
      <c r="E140" s="561"/>
      <c r="F140" s="561"/>
      <c r="G140" s="561"/>
      <c r="H140" s="561"/>
      <c r="I140" s="561"/>
      <c r="J140" s="561"/>
      <c r="K140" s="561"/>
      <c r="L140" s="562"/>
      <c r="M140" s="575"/>
      <c r="N140" s="575"/>
      <c r="O140" s="575"/>
      <c r="P140" s="575"/>
      <c r="Q140" s="575"/>
      <c r="R140" s="576"/>
      <c r="S140" s="577"/>
      <c r="T140" s="577"/>
      <c r="U140" s="577"/>
      <c r="V140" s="578"/>
      <c r="W140" s="163"/>
      <c r="X140" s="164"/>
      <c r="Y140" s="164"/>
      <c r="Z140" s="169"/>
      <c r="AA140" s="171"/>
      <c r="AB140" s="194"/>
    </row>
    <row r="141" spans="1:28" ht="37.5" customHeight="1">
      <c r="A141" s="66"/>
      <c r="B141" s="181">
        <f t="shared" si="2"/>
        <v>88</v>
      </c>
      <c r="C141" s="560"/>
      <c r="D141" s="561"/>
      <c r="E141" s="561"/>
      <c r="F141" s="561"/>
      <c r="G141" s="561"/>
      <c r="H141" s="561"/>
      <c r="I141" s="561"/>
      <c r="J141" s="561"/>
      <c r="K141" s="561"/>
      <c r="L141" s="562"/>
      <c r="M141" s="575"/>
      <c r="N141" s="575"/>
      <c r="O141" s="575"/>
      <c r="P141" s="575"/>
      <c r="Q141" s="575"/>
      <c r="R141" s="576"/>
      <c r="S141" s="577"/>
      <c r="T141" s="577"/>
      <c r="U141" s="577"/>
      <c r="V141" s="578"/>
      <c r="W141" s="163"/>
      <c r="X141" s="164"/>
      <c r="Y141" s="164"/>
      <c r="Z141" s="169"/>
      <c r="AA141" s="171"/>
      <c r="AB141" s="194"/>
    </row>
    <row r="142" spans="1:28" ht="37.5" customHeight="1">
      <c r="A142" s="66"/>
      <c r="B142" s="181">
        <f t="shared" si="2"/>
        <v>89</v>
      </c>
      <c r="C142" s="560"/>
      <c r="D142" s="561"/>
      <c r="E142" s="561"/>
      <c r="F142" s="561"/>
      <c r="G142" s="561"/>
      <c r="H142" s="561"/>
      <c r="I142" s="561"/>
      <c r="J142" s="561"/>
      <c r="K142" s="561"/>
      <c r="L142" s="562"/>
      <c r="M142" s="575"/>
      <c r="N142" s="575"/>
      <c r="O142" s="575"/>
      <c r="P142" s="575"/>
      <c r="Q142" s="575"/>
      <c r="R142" s="576"/>
      <c r="S142" s="577"/>
      <c r="T142" s="577"/>
      <c r="U142" s="577"/>
      <c r="V142" s="578"/>
      <c r="W142" s="163"/>
      <c r="X142" s="164"/>
      <c r="Y142" s="164"/>
      <c r="Z142" s="169"/>
      <c r="AA142" s="171"/>
      <c r="AB142" s="194"/>
    </row>
    <row r="143" spans="1:28" ht="37.5" customHeight="1">
      <c r="A143" s="66"/>
      <c r="B143" s="181">
        <f t="shared" si="2"/>
        <v>90</v>
      </c>
      <c r="C143" s="560"/>
      <c r="D143" s="561"/>
      <c r="E143" s="561"/>
      <c r="F143" s="561"/>
      <c r="G143" s="561"/>
      <c r="H143" s="561"/>
      <c r="I143" s="561"/>
      <c r="J143" s="561"/>
      <c r="K143" s="561"/>
      <c r="L143" s="562"/>
      <c r="M143" s="575"/>
      <c r="N143" s="575"/>
      <c r="O143" s="575"/>
      <c r="P143" s="575"/>
      <c r="Q143" s="575"/>
      <c r="R143" s="576"/>
      <c r="S143" s="577"/>
      <c r="T143" s="577"/>
      <c r="U143" s="577"/>
      <c r="V143" s="578"/>
      <c r="W143" s="163"/>
      <c r="X143" s="164"/>
      <c r="Y143" s="164"/>
      <c r="Z143" s="169"/>
      <c r="AA143" s="171"/>
      <c r="AB143" s="194"/>
    </row>
    <row r="144" spans="1:28" ht="37.5" customHeight="1">
      <c r="A144" s="66"/>
      <c r="B144" s="181">
        <f t="shared" si="2"/>
        <v>91</v>
      </c>
      <c r="C144" s="560"/>
      <c r="D144" s="561"/>
      <c r="E144" s="561"/>
      <c r="F144" s="561"/>
      <c r="G144" s="561"/>
      <c r="H144" s="561"/>
      <c r="I144" s="561"/>
      <c r="J144" s="561"/>
      <c r="K144" s="561"/>
      <c r="L144" s="562"/>
      <c r="M144" s="575"/>
      <c r="N144" s="575"/>
      <c r="O144" s="575"/>
      <c r="P144" s="575"/>
      <c r="Q144" s="575"/>
      <c r="R144" s="576"/>
      <c r="S144" s="577"/>
      <c r="T144" s="577"/>
      <c r="U144" s="577"/>
      <c r="V144" s="578"/>
      <c r="W144" s="163"/>
      <c r="X144" s="164"/>
      <c r="Y144" s="164"/>
      <c r="Z144" s="169"/>
      <c r="AA144" s="171"/>
      <c r="AB144" s="194"/>
    </row>
    <row r="145" spans="1:28" ht="37.5" customHeight="1">
      <c r="A145" s="66"/>
      <c r="B145" s="181">
        <f t="shared" si="2"/>
        <v>92</v>
      </c>
      <c r="C145" s="560"/>
      <c r="D145" s="561"/>
      <c r="E145" s="561"/>
      <c r="F145" s="561"/>
      <c r="G145" s="561"/>
      <c r="H145" s="561"/>
      <c r="I145" s="561"/>
      <c r="J145" s="561"/>
      <c r="K145" s="561"/>
      <c r="L145" s="562"/>
      <c r="M145" s="575"/>
      <c r="N145" s="575"/>
      <c r="O145" s="575"/>
      <c r="P145" s="575"/>
      <c r="Q145" s="575"/>
      <c r="R145" s="576"/>
      <c r="S145" s="577"/>
      <c r="T145" s="577"/>
      <c r="U145" s="577"/>
      <c r="V145" s="578"/>
      <c r="W145" s="163"/>
      <c r="X145" s="164"/>
      <c r="Y145" s="164"/>
      <c r="Z145" s="169"/>
      <c r="AA145" s="171"/>
      <c r="AB145" s="194"/>
    </row>
    <row r="146" spans="1:28" ht="37.5" customHeight="1">
      <c r="A146" s="66"/>
      <c r="B146" s="181">
        <f t="shared" ref="B146:B151" si="3">B145+1</f>
        <v>93</v>
      </c>
      <c r="C146" s="560"/>
      <c r="D146" s="561"/>
      <c r="E146" s="561"/>
      <c r="F146" s="561"/>
      <c r="G146" s="561"/>
      <c r="H146" s="561"/>
      <c r="I146" s="561"/>
      <c r="J146" s="561"/>
      <c r="K146" s="561"/>
      <c r="L146" s="562"/>
      <c r="M146" s="575"/>
      <c r="N146" s="575"/>
      <c r="O146" s="575"/>
      <c r="P146" s="575"/>
      <c r="Q146" s="575"/>
      <c r="R146" s="576"/>
      <c r="S146" s="577"/>
      <c r="T146" s="577"/>
      <c r="U146" s="577"/>
      <c r="V146" s="578"/>
      <c r="W146" s="163"/>
      <c r="X146" s="164"/>
      <c r="Y146" s="164"/>
      <c r="Z146" s="169"/>
      <c r="AA146" s="171"/>
      <c r="AB146" s="194"/>
    </row>
    <row r="147" spans="1:28" ht="37.5" customHeight="1">
      <c r="A147" s="66"/>
      <c r="B147" s="181">
        <f t="shared" si="3"/>
        <v>94</v>
      </c>
      <c r="C147" s="560"/>
      <c r="D147" s="561"/>
      <c r="E147" s="561"/>
      <c r="F147" s="561"/>
      <c r="G147" s="561"/>
      <c r="H147" s="561"/>
      <c r="I147" s="561"/>
      <c r="J147" s="561"/>
      <c r="K147" s="561"/>
      <c r="L147" s="562"/>
      <c r="M147" s="575"/>
      <c r="N147" s="575"/>
      <c r="O147" s="575"/>
      <c r="P147" s="575"/>
      <c r="Q147" s="575"/>
      <c r="R147" s="576"/>
      <c r="S147" s="577"/>
      <c r="T147" s="577"/>
      <c r="U147" s="577"/>
      <c r="V147" s="578"/>
      <c r="W147" s="163"/>
      <c r="X147" s="164"/>
      <c r="Y147" s="164"/>
      <c r="Z147" s="169"/>
      <c r="AA147" s="171"/>
      <c r="AB147" s="194"/>
    </row>
    <row r="148" spans="1:28" ht="37.5" customHeight="1">
      <c r="A148" s="66"/>
      <c r="B148" s="181">
        <f t="shared" si="3"/>
        <v>95</v>
      </c>
      <c r="C148" s="560"/>
      <c r="D148" s="561"/>
      <c r="E148" s="561"/>
      <c r="F148" s="561"/>
      <c r="G148" s="561"/>
      <c r="H148" s="561"/>
      <c r="I148" s="561"/>
      <c r="J148" s="561"/>
      <c r="K148" s="561"/>
      <c r="L148" s="562"/>
      <c r="M148" s="575"/>
      <c r="N148" s="575"/>
      <c r="O148" s="575"/>
      <c r="P148" s="575"/>
      <c r="Q148" s="575"/>
      <c r="R148" s="576"/>
      <c r="S148" s="577"/>
      <c r="T148" s="577"/>
      <c r="U148" s="577"/>
      <c r="V148" s="578"/>
      <c r="W148" s="163"/>
      <c r="X148" s="164"/>
      <c r="Y148" s="164"/>
      <c r="Z148" s="169"/>
      <c r="AA148" s="171"/>
      <c r="AB148" s="194"/>
    </row>
    <row r="149" spans="1:28" ht="37.5" customHeight="1">
      <c r="A149" s="66"/>
      <c r="B149" s="181">
        <f t="shared" si="3"/>
        <v>96</v>
      </c>
      <c r="C149" s="560"/>
      <c r="D149" s="561"/>
      <c r="E149" s="561"/>
      <c r="F149" s="561"/>
      <c r="G149" s="561"/>
      <c r="H149" s="561"/>
      <c r="I149" s="561"/>
      <c r="J149" s="561"/>
      <c r="K149" s="561"/>
      <c r="L149" s="562"/>
      <c r="M149" s="575"/>
      <c r="N149" s="575"/>
      <c r="O149" s="575"/>
      <c r="P149" s="575"/>
      <c r="Q149" s="575"/>
      <c r="R149" s="576"/>
      <c r="S149" s="577"/>
      <c r="T149" s="577"/>
      <c r="U149" s="577"/>
      <c r="V149" s="578"/>
      <c r="W149" s="163"/>
      <c r="X149" s="164"/>
      <c r="Y149" s="164"/>
      <c r="Z149" s="169"/>
      <c r="AA149" s="171"/>
      <c r="AB149" s="194"/>
    </row>
    <row r="150" spans="1:28" ht="37.5" customHeight="1">
      <c r="A150" s="66"/>
      <c r="B150" s="181">
        <f t="shared" si="3"/>
        <v>97</v>
      </c>
      <c r="C150" s="560"/>
      <c r="D150" s="561"/>
      <c r="E150" s="561"/>
      <c r="F150" s="561"/>
      <c r="G150" s="561"/>
      <c r="H150" s="561"/>
      <c r="I150" s="561"/>
      <c r="J150" s="561"/>
      <c r="K150" s="561"/>
      <c r="L150" s="562"/>
      <c r="M150" s="575"/>
      <c r="N150" s="575"/>
      <c r="O150" s="575"/>
      <c r="P150" s="575"/>
      <c r="Q150" s="575"/>
      <c r="R150" s="576"/>
      <c r="S150" s="577"/>
      <c r="T150" s="577"/>
      <c r="U150" s="577"/>
      <c r="V150" s="578"/>
      <c r="W150" s="163"/>
      <c r="X150" s="164"/>
      <c r="Y150" s="164"/>
      <c r="Z150" s="169"/>
      <c r="AA150" s="171"/>
      <c r="AB150" s="194"/>
    </row>
    <row r="151" spans="1:28" ht="37.5" customHeight="1">
      <c r="A151" s="66"/>
      <c r="B151" s="181">
        <f t="shared" si="3"/>
        <v>98</v>
      </c>
      <c r="C151" s="560"/>
      <c r="D151" s="561"/>
      <c r="E151" s="561"/>
      <c r="F151" s="561"/>
      <c r="G151" s="561"/>
      <c r="H151" s="561"/>
      <c r="I151" s="561"/>
      <c r="J151" s="561"/>
      <c r="K151" s="561"/>
      <c r="L151" s="562"/>
      <c r="M151" s="575"/>
      <c r="N151" s="575"/>
      <c r="O151" s="575"/>
      <c r="P151" s="575"/>
      <c r="Q151" s="575"/>
      <c r="R151" s="576"/>
      <c r="S151" s="577"/>
      <c r="T151" s="577"/>
      <c r="U151" s="577"/>
      <c r="V151" s="578"/>
      <c r="W151" s="163"/>
      <c r="X151" s="164"/>
      <c r="Y151" s="164"/>
      <c r="Z151" s="169"/>
      <c r="AA151" s="171"/>
      <c r="AB151" s="194"/>
    </row>
    <row r="152" spans="1:28" ht="37.5" customHeight="1">
      <c r="A152" s="66"/>
      <c r="B152" s="181">
        <f t="shared" ref="B152:B153" si="4">B151+1</f>
        <v>99</v>
      </c>
      <c r="C152" s="560"/>
      <c r="D152" s="561"/>
      <c r="E152" s="561"/>
      <c r="F152" s="561"/>
      <c r="G152" s="561"/>
      <c r="H152" s="561"/>
      <c r="I152" s="561"/>
      <c r="J152" s="561"/>
      <c r="K152" s="561"/>
      <c r="L152" s="562"/>
      <c r="M152" s="575"/>
      <c r="N152" s="575"/>
      <c r="O152" s="575"/>
      <c r="P152" s="575"/>
      <c r="Q152" s="575"/>
      <c r="R152" s="576"/>
      <c r="S152" s="577"/>
      <c r="T152" s="577"/>
      <c r="U152" s="577"/>
      <c r="V152" s="578"/>
      <c r="W152" s="163"/>
      <c r="X152" s="164"/>
      <c r="Y152" s="164"/>
      <c r="Z152" s="169"/>
      <c r="AA152" s="171"/>
      <c r="AB152" s="194"/>
    </row>
    <row r="153" spans="1:28" ht="37.5" customHeight="1" thickBot="1">
      <c r="A153" s="66"/>
      <c r="B153" s="181">
        <f t="shared" si="4"/>
        <v>100</v>
      </c>
      <c r="C153" s="563"/>
      <c r="D153" s="564"/>
      <c r="E153" s="564"/>
      <c r="F153" s="564"/>
      <c r="G153" s="564"/>
      <c r="H153" s="564"/>
      <c r="I153" s="564"/>
      <c r="J153" s="564"/>
      <c r="K153" s="564"/>
      <c r="L153" s="565"/>
      <c r="M153" s="593"/>
      <c r="N153" s="593"/>
      <c r="O153" s="593"/>
      <c r="P153" s="593"/>
      <c r="Q153" s="593"/>
      <c r="R153" s="651"/>
      <c r="S153" s="652"/>
      <c r="T153" s="652"/>
      <c r="U153" s="652"/>
      <c r="V153" s="653"/>
      <c r="W153" s="172"/>
      <c r="X153" s="173"/>
      <c r="Y153" s="173"/>
      <c r="Z153" s="174"/>
      <c r="AA153" s="175"/>
      <c r="AB153" s="194"/>
    </row>
    <row r="154" spans="1:28" ht="4.5" customHeight="1">
      <c r="A154" s="195"/>
    </row>
    <row r="155" spans="1:28" ht="28.5" customHeight="1">
      <c r="B155" s="196"/>
      <c r="C155" s="592"/>
      <c r="D155" s="592"/>
      <c r="E155" s="592"/>
      <c r="F155" s="592"/>
      <c r="G155" s="592"/>
      <c r="H155" s="592"/>
      <c r="I155" s="592"/>
      <c r="J155" s="592"/>
      <c r="K155" s="592"/>
      <c r="L155" s="592"/>
      <c r="M155" s="592"/>
      <c r="N155" s="592"/>
      <c r="O155" s="592"/>
      <c r="P155" s="592"/>
      <c r="Q155" s="592"/>
      <c r="R155" s="592"/>
      <c r="S155" s="592"/>
      <c r="T155" s="592"/>
      <c r="U155" s="592"/>
      <c r="V155" s="592"/>
      <c r="W155" s="592"/>
      <c r="X155" s="592"/>
      <c r="Y155" s="592"/>
      <c r="Z155" s="592"/>
      <c r="AA155" s="592"/>
    </row>
    <row r="159" spans="1:28" ht="20.100000000000001" customHeight="1">
      <c r="V159" s="197"/>
      <c r="W159" s="197"/>
    </row>
    <row r="160" spans="1:28" ht="20.100000000000001" customHeight="1">
      <c r="V160" s="198"/>
      <c r="W160" s="198"/>
    </row>
    <row r="161" spans="22:23" ht="20.100000000000001" customHeight="1">
      <c r="V161" s="199"/>
      <c r="W161" s="199"/>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A205" zoomScale="110" zoomScaleNormal="120" zoomScaleSheetLayoutView="110" workbookViewId="0">
      <selection activeCell="P157" sqref="P157"/>
    </sheetView>
  </sheetViews>
  <sheetFormatPr defaultColWidth="9" defaultRowHeight="13.5"/>
  <cols>
    <col min="1" max="1" width="2.5" customWidth="1"/>
    <col min="2" max="6" width="2.75" customWidth="1"/>
    <col min="7" max="35" width="2.5" customWidth="1"/>
    <col min="36" max="36" width="2.875" customWidth="1"/>
    <col min="37" max="37" width="2.5" customWidth="1"/>
    <col min="38" max="38" width="3.5" style="220" customWidth="1"/>
    <col min="39" max="39" width="13.375" style="220" customWidth="1"/>
    <col min="40" max="43" width="9.25" style="220" customWidth="1"/>
    <col min="44" max="44" width="9.75" style="220" bestFit="1" customWidth="1"/>
    <col min="45" max="49" width="9" style="220"/>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71" t="s">
        <v>76</v>
      </c>
      <c r="Z1" s="871"/>
      <c r="AA1" s="871"/>
      <c r="AB1" s="871"/>
      <c r="AC1" s="871" t="str">
        <f>IF(基本情報入力シート!C33="","",基本情報入力シート!C33)</f>
        <v/>
      </c>
      <c r="AD1" s="871"/>
      <c r="AE1" s="871"/>
      <c r="AF1" s="871"/>
      <c r="AG1" s="871"/>
      <c r="AH1" s="871"/>
      <c r="AI1" s="871"/>
      <c r="AJ1" s="871"/>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903" t="s">
        <v>218</v>
      </c>
      <c r="B3" s="903"/>
      <c r="C3" s="903"/>
      <c r="D3" s="903"/>
      <c r="E3" s="903"/>
      <c r="F3" s="903"/>
      <c r="G3" s="903"/>
      <c r="H3" s="903"/>
      <c r="I3" s="903"/>
      <c r="J3" s="903"/>
      <c r="K3" s="903"/>
      <c r="L3" s="903"/>
      <c r="M3" s="903"/>
      <c r="N3" s="903"/>
      <c r="O3" s="903"/>
      <c r="P3" s="903"/>
      <c r="Q3" s="903"/>
      <c r="R3" s="903"/>
      <c r="S3" s="903"/>
      <c r="T3" s="903"/>
      <c r="U3" s="903"/>
      <c r="V3" s="903"/>
      <c r="W3" s="903"/>
      <c r="X3" s="903"/>
      <c r="Y3" s="903"/>
      <c r="Z3" s="903"/>
      <c r="AA3" s="903"/>
      <c r="AB3" s="903"/>
      <c r="AC3" s="903"/>
      <c r="AD3" s="903"/>
      <c r="AE3" s="903"/>
      <c r="AF3" s="903"/>
      <c r="AG3" s="903"/>
      <c r="AH3" s="903"/>
      <c r="AI3" s="903"/>
      <c r="AJ3" s="903"/>
      <c r="AK3" s="903"/>
    </row>
    <row r="4" spans="1:49" ht="24" customHeight="1">
      <c r="A4" s="66"/>
      <c r="B4" s="67"/>
      <c r="C4" s="67"/>
      <c r="D4" s="67"/>
      <c r="E4" s="67"/>
      <c r="F4" s="67"/>
      <c r="G4" s="67"/>
      <c r="H4" s="67"/>
      <c r="I4" s="67"/>
      <c r="J4" s="67"/>
      <c r="K4" s="67"/>
      <c r="L4" s="67"/>
      <c r="M4" s="67"/>
      <c r="N4" s="67"/>
      <c r="O4" s="67"/>
      <c r="P4" s="67"/>
      <c r="Q4" s="67"/>
      <c r="R4" s="67"/>
      <c r="S4" s="67"/>
      <c r="T4" s="67"/>
      <c r="U4" s="221" t="s">
        <v>219</v>
      </c>
      <c r="V4" s="872"/>
      <c r="W4" s="872"/>
      <c r="X4" s="222" t="s">
        <v>15</v>
      </c>
      <c r="Y4" s="69"/>
      <c r="Z4" s="67"/>
      <c r="AA4" s="67"/>
      <c r="AB4" s="67"/>
      <c r="AC4" s="223"/>
      <c r="AD4" s="66"/>
      <c r="AE4" s="66"/>
      <c r="AF4" s="179"/>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0" t="s">
        <v>128</v>
      </c>
      <c r="B6" s="180"/>
      <c r="C6" s="180"/>
      <c r="D6" s="180"/>
      <c r="E6" s="180"/>
      <c r="F6" s="180"/>
      <c r="G6" s="180"/>
      <c r="H6" s="180"/>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5" customFormat="1" ht="13.5" customHeight="1">
      <c r="A8" s="915" t="s">
        <v>101</v>
      </c>
      <c r="B8" s="916"/>
      <c r="C8" s="916"/>
      <c r="D8" s="916"/>
      <c r="E8" s="916"/>
      <c r="F8" s="917"/>
      <c r="G8" s="918" t="str">
        <f>IF(基本情報入力シート!M37="","",基本情報入力シート!M37)</f>
        <v/>
      </c>
      <c r="H8" s="918"/>
      <c r="I8" s="918"/>
      <c r="J8" s="918"/>
      <c r="K8" s="918"/>
      <c r="L8" s="918"/>
      <c r="M8" s="918"/>
      <c r="N8" s="918"/>
      <c r="O8" s="918"/>
      <c r="P8" s="918"/>
      <c r="Q8" s="918"/>
      <c r="R8" s="918"/>
      <c r="S8" s="918"/>
      <c r="T8" s="918"/>
      <c r="U8" s="918"/>
      <c r="V8" s="918"/>
      <c r="W8" s="918"/>
      <c r="X8" s="918"/>
      <c r="Y8" s="918"/>
      <c r="Z8" s="918"/>
      <c r="AA8" s="918"/>
      <c r="AB8" s="918"/>
      <c r="AC8" s="918"/>
      <c r="AD8" s="918"/>
      <c r="AE8" s="918"/>
      <c r="AF8" s="918"/>
      <c r="AG8" s="918"/>
      <c r="AH8" s="918"/>
      <c r="AI8" s="918"/>
      <c r="AJ8" s="919"/>
      <c r="AL8" s="226"/>
      <c r="AM8" s="226"/>
      <c r="AN8" s="226"/>
      <c r="AO8" s="226"/>
      <c r="AP8" s="226"/>
      <c r="AQ8" s="226"/>
      <c r="AR8" s="226"/>
      <c r="AS8" s="226"/>
      <c r="AT8" s="226"/>
      <c r="AU8" s="226"/>
      <c r="AV8" s="226"/>
      <c r="AW8" s="226"/>
    </row>
    <row r="9" spans="1:49" s="225" customFormat="1" ht="25.5" customHeight="1">
      <c r="A9" s="934" t="s">
        <v>100</v>
      </c>
      <c r="B9" s="935"/>
      <c r="C9" s="935"/>
      <c r="D9" s="935"/>
      <c r="E9" s="935"/>
      <c r="F9" s="936"/>
      <c r="G9" s="920" t="str">
        <f>IF(基本情報入力シート!M38="","",基本情報入力シート!M38)</f>
        <v/>
      </c>
      <c r="H9" s="920"/>
      <c r="I9" s="920"/>
      <c r="J9" s="920"/>
      <c r="K9" s="920"/>
      <c r="L9" s="920"/>
      <c r="M9" s="920"/>
      <c r="N9" s="920"/>
      <c r="O9" s="920"/>
      <c r="P9" s="920"/>
      <c r="Q9" s="920"/>
      <c r="R9" s="920"/>
      <c r="S9" s="920"/>
      <c r="T9" s="920"/>
      <c r="U9" s="920"/>
      <c r="V9" s="920"/>
      <c r="W9" s="920"/>
      <c r="X9" s="920"/>
      <c r="Y9" s="920"/>
      <c r="Z9" s="920"/>
      <c r="AA9" s="920"/>
      <c r="AB9" s="920"/>
      <c r="AC9" s="920"/>
      <c r="AD9" s="920"/>
      <c r="AE9" s="920"/>
      <c r="AF9" s="920"/>
      <c r="AG9" s="920"/>
      <c r="AH9" s="920"/>
      <c r="AI9" s="920"/>
      <c r="AJ9" s="921"/>
      <c r="AL9" s="226"/>
      <c r="AM9" s="226"/>
      <c r="AN9" s="226"/>
      <c r="AO9" s="226"/>
      <c r="AP9" s="226"/>
      <c r="AQ9" s="226"/>
      <c r="AR9" s="226"/>
      <c r="AS9" s="226"/>
      <c r="AT9" s="226"/>
      <c r="AU9" s="226"/>
      <c r="AV9" s="226"/>
      <c r="AW9" s="226"/>
    </row>
    <row r="10" spans="1:49" s="225" customFormat="1" ht="12.75" customHeight="1">
      <c r="A10" s="928" t="s">
        <v>104</v>
      </c>
      <c r="B10" s="929"/>
      <c r="C10" s="929"/>
      <c r="D10" s="929"/>
      <c r="E10" s="929"/>
      <c r="F10" s="930"/>
      <c r="G10" s="227" t="s">
        <v>7</v>
      </c>
      <c r="H10" s="898" t="str">
        <f>IF(基本情報入力シート!AC39="－","",基本情報入力シート!AC39)</f>
        <v/>
      </c>
      <c r="I10" s="898"/>
      <c r="J10" s="898"/>
      <c r="K10" s="898"/>
      <c r="L10" s="898"/>
      <c r="M10" s="40"/>
      <c r="N10" s="41"/>
      <c r="O10" s="41"/>
      <c r="P10" s="41"/>
      <c r="Q10" s="41"/>
      <c r="R10" s="41"/>
      <c r="S10" s="41"/>
      <c r="T10" s="41"/>
      <c r="U10" s="41"/>
      <c r="V10" s="41"/>
      <c r="W10" s="41"/>
      <c r="X10" s="41"/>
      <c r="Y10" s="41"/>
      <c r="Z10" s="41"/>
      <c r="AA10" s="41"/>
      <c r="AB10" s="41"/>
      <c r="AC10" s="41"/>
      <c r="AD10" s="41"/>
      <c r="AE10" s="41"/>
      <c r="AF10" s="41"/>
      <c r="AG10" s="41"/>
      <c r="AH10" s="41"/>
      <c r="AI10" s="41"/>
      <c r="AJ10" s="108"/>
      <c r="AL10" s="226"/>
      <c r="AM10" s="226"/>
      <c r="AN10" s="226"/>
      <c r="AO10" s="226"/>
      <c r="AP10" s="226"/>
      <c r="AQ10" s="226"/>
      <c r="AR10" s="226"/>
      <c r="AS10" s="226"/>
      <c r="AT10" s="226"/>
      <c r="AU10" s="226"/>
      <c r="AV10" s="226"/>
      <c r="AW10" s="226"/>
    </row>
    <row r="11" spans="1:49" s="225" customFormat="1" ht="16.5" customHeight="1">
      <c r="A11" s="899"/>
      <c r="B11" s="900"/>
      <c r="C11" s="900"/>
      <c r="D11" s="900"/>
      <c r="E11" s="900"/>
      <c r="F11" s="901"/>
      <c r="G11" s="924" t="str">
        <f>IF(基本情報入力シート!M40="","",基本情報入力シート!M40)</f>
        <v/>
      </c>
      <c r="H11" s="925"/>
      <c r="I11" s="925"/>
      <c r="J11" s="925"/>
      <c r="K11" s="925"/>
      <c r="L11" s="925"/>
      <c r="M11" s="925"/>
      <c r="N11" s="925"/>
      <c r="O11" s="925"/>
      <c r="P11" s="925"/>
      <c r="Q11" s="925"/>
      <c r="R11" s="925"/>
      <c r="S11" s="925"/>
      <c r="T11" s="925"/>
      <c r="U11" s="925"/>
      <c r="V11" s="925"/>
      <c r="W11" s="925"/>
      <c r="X11" s="925"/>
      <c r="Y11" s="925"/>
      <c r="Z11" s="925"/>
      <c r="AA11" s="925"/>
      <c r="AB11" s="925"/>
      <c r="AC11" s="925"/>
      <c r="AD11" s="925"/>
      <c r="AE11" s="925"/>
      <c r="AF11" s="925"/>
      <c r="AG11" s="925"/>
      <c r="AH11" s="925"/>
      <c r="AI11" s="925"/>
      <c r="AJ11" s="926"/>
      <c r="AL11" s="226"/>
      <c r="AM11" s="226"/>
      <c r="AN11" s="226"/>
      <c r="AO11" s="226"/>
      <c r="AP11" s="226"/>
      <c r="AQ11" s="226"/>
      <c r="AR11" s="226"/>
      <c r="AS11" s="226"/>
      <c r="AT11" s="226"/>
      <c r="AU11" s="226"/>
      <c r="AV11" s="226"/>
      <c r="AW11" s="226"/>
    </row>
    <row r="12" spans="1:49" s="225" customFormat="1" ht="16.5" customHeight="1">
      <c r="A12" s="899"/>
      <c r="B12" s="900"/>
      <c r="C12" s="900"/>
      <c r="D12" s="900"/>
      <c r="E12" s="900"/>
      <c r="F12" s="901"/>
      <c r="G12" s="927" t="str">
        <f>IF(基本情報入力シート!M41="","",基本情報入力シート!M41)</f>
        <v/>
      </c>
      <c r="H12" s="922"/>
      <c r="I12" s="922"/>
      <c r="J12" s="922"/>
      <c r="K12" s="922"/>
      <c r="L12" s="922"/>
      <c r="M12" s="922"/>
      <c r="N12" s="922"/>
      <c r="O12" s="922"/>
      <c r="P12" s="922"/>
      <c r="Q12" s="922"/>
      <c r="R12" s="922"/>
      <c r="S12" s="922"/>
      <c r="T12" s="922"/>
      <c r="U12" s="922"/>
      <c r="V12" s="922"/>
      <c r="W12" s="922"/>
      <c r="X12" s="922"/>
      <c r="Y12" s="922"/>
      <c r="Z12" s="922"/>
      <c r="AA12" s="922"/>
      <c r="AB12" s="922"/>
      <c r="AC12" s="922"/>
      <c r="AD12" s="922"/>
      <c r="AE12" s="922"/>
      <c r="AF12" s="922"/>
      <c r="AG12" s="922"/>
      <c r="AH12" s="922"/>
      <c r="AI12" s="922"/>
      <c r="AJ12" s="923"/>
      <c r="AL12" s="226"/>
      <c r="AM12" s="226"/>
      <c r="AN12" s="226"/>
      <c r="AO12" s="226"/>
      <c r="AP12" s="226"/>
      <c r="AQ12" s="226"/>
      <c r="AR12" s="226"/>
      <c r="AS12" s="226"/>
      <c r="AT12" s="226"/>
      <c r="AU12" s="226"/>
      <c r="AV12" s="226"/>
      <c r="AW12" s="226"/>
    </row>
    <row r="13" spans="1:49" s="225" customFormat="1" ht="13.5" customHeight="1">
      <c r="A13" s="931" t="s">
        <v>101</v>
      </c>
      <c r="B13" s="932"/>
      <c r="C13" s="932"/>
      <c r="D13" s="932"/>
      <c r="E13" s="932"/>
      <c r="F13" s="933"/>
      <c r="G13" s="918" t="str">
        <f>IF(基本情報入力シート!M44="","",基本情報入力シート!M44)</f>
        <v/>
      </c>
      <c r="H13" s="918"/>
      <c r="I13" s="918"/>
      <c r="J13" s="918"/>
      <c r="K13" s="918"/>
      <c r="L13" s="918"/>
      <c r="M13" s="918"/>
      <c r="N13" s="918"/>
      <c r="O13" s="918"/>
      <c r="P13" s="918"/>
      <c r="Q13" s="918"/>
      <c r="R13" s="918"/>
      <c r="S13" s="918"/>
      <c r="T13" s="918"/>
      <c r="U13" s="918"/>
      <c r="V13" s="918"/>
      <c r="W13" s="918"/>
      <c r="X13" s="918"/>
      <c r="Y13" s="918"/>
      <c r="Z13" s="918"/>
      <c r="AA13" s="918"/>
      <c r="AB13" s="918"/>
      <c r="AC13" s="918"/>
      <c r="AD13" s="918"/>
      <c r="AE13" s="918"/>
      <c r="AF13" s="918"/>
      <c r="AG13" s="918"/>
      <c r="AH13" s="918"/>
      <c r="AI13" s="918"/>
      <c r="AJ13" s="919"/>
      <c r="AL13" s="226"/>
      <c r="AM13" s="226"/>
      <c r="AN13" s="226"/>
      <c r="AO13" s="226"/>
      <c r="AP13" s="226"/>
      <c r="AQ13" s="226"/>
      <c r="AR13" s="226"/>
      <c r="AS13" s="226"/>
      <c r="AT13" s="226"/>
      <c r="AU13" s="226"/>
      <c r="AV13" s="226"/>
      <c r="AW13" s="226"/>
    </row>
    <row r="14" spans="1:49" s="225" customFormat="1" ht="27.75" customHeight="1">
      <c r="A14" s="899" t="s">
        <v>99</v>
      </c>
      <c r="B14" s="900"/>
      <c r="C14" s="900"/>
      <c r="D14" s="900"/>
      <c r="E14" s="900"/>
      <c r="F14" s="901"/>
      <c r="G14" s="922" t="str">
        <f>IF(基本情報入力シート!M45="","",基本情報入力シート!M45)</f>
        <v/>
      </c>
      <c r="H14" s="922"/>
      <c r="I14" s="922"/>
      <c r="J14" s="922"/>
      <c r="K14" s="922"/>
      <c r="L14" s="922"/>
      <c r="M14" s="922"/>
      <c r="N14" s="922"/>
      <c r="O14" s="922"/>
      <c r="P14" s="922"/>
      <c r="Q14" s="922"/>
      <c r="R14" s="922"/>
      <c r="S14" s="922"/>
      <c r="T14" s="922"/>
      <c r="U14" s="922"/>
      <c r="V14" s="922"/>
      <c r="W14" s="922"/>
      <c r="X14" s="922"/>
      <c r="Y14" s="922"/>
      <c r="Z14" s="922"/>
      <c r="AA14" s="922"/>
      <c r="AB14" s="922"/>
      <c r="AC14" s="922"/>
      <c r="AD14" s="922"/>
      <c r="AE14" s="922"/>
      <c r="AF14" s="922"/>
      <c r="AG14" s="922"/>
      <c r="AH14" s="922"/>
      <c r="AI14" s="922"/>
      <c r="AJ14" s="923"/>
      <c r="AL14" s="226"/>
      <c r="AM14" s="226"/>
      <c r="AN14" s="226"/>
      <c r="AO14" s="226"/>
      <c r="AP14" s="226"/>
      <c r="AQ14" s="226"/>
      <c r="AR14" s="226"/>
      <c r="AS14" s="226"/>
      <c r="AT14" s="226"/>
      <c r="AU14" s="226"/>
      <c r="AV14" s="226"/>
      <c r="AW14" s="226"/>
    </row>
    <row r="15" spans="1:49" s="225" customFormat="1" ht="18.75" customHeight="1">
      <c r="A15" s="902" t="s">
        <v>103</v>
      </c>
      <c r="B15" s="902"/>
      <c r="C15" s="902"/>
      <c r="D15" s="902"/>
      <c r="E15" s="902"/>
      <c r="F15" s="902"/>
      <c r="G15" s="729" t="s">
        <v>0</v>
      </c>
      <c r="H15" s="902"/>
      <c r="I15" s="902"/>
      <c r="J15" s="902"/>
      <c r="K15" s="724" t="str">
        <f>IF(基本情報入力シート!M46="","",基本情報入力シート!M46)</f>
        <v/>
      </c>
      <c r="L15" s="725"/>
      <c r="M15" s="725"/>
      <c r="N15" s="725"/>
      <c r="O15" s="725"/>
      <c r="P15" s="725"/>
      <c r="Q15" s="725"/>
      <c r="R15" s="725"/>
      <c r="S15" s="725"/>
      <c r="T15" s="726"/>
      <c r="U15" s="727" t="s">
        <v>102</v>
      </c>
      <c r="V15" s="728"/>
      <c r="W15" s="728"/>
      <c r="X15" s="729"/>
      <c r="Y15" s="724" t="str">
        <f>IF(基本情報入力シート!M47="","",基本情報入力シート!M47)</f>
        <v/>
      </c>
      <c r="Z15" s="725"/>
      <c r="AA15" s="725"/>
      <c r="AB15" s="725"/>
      <c r="AC15" s="725"/>
      <c r="AD15" s="725"/>
      <c r="AE15" s="725"/>
      <c r="AF15" s="725"/>
      <c r="AG15" s="725"/>
      <c r="AH15" s="725"/>
      <c r="AI15" s="725"/>
      <c r="AJ15" s="726"/>
      <c r="AL15" s="226"/>
      <c r="AM15" s="226"/>
      <c r="AN15" s="226"/>
      <c r="AO15" s="226"/>
      <c r="AP15" s="226"/>
      <c r="AQ15" s="226"/>
      <c r="AR15" s="226"/>
      <c r="AS15" s="226"/>
      <c r="AT15" s="228"/>
      <c r="AU15" s="226"/>
      <c r="AV15" s="226"/>
      <c r="AW15" s="226"/>
    </row>
    <row r="16" spans="1:49" s="225" customFormat="1" ht="8.25" customHeight="1" thickBot="1">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L16" s="226"/>
      <c r="AM16" s="226"/>
      <c r="AN16" s="226"/>
      <c r="AO16" s="226"/>
      <c r="AP16" s="226"/>
      <c r="AQ16" s="226"/>
      <c r="AR16" s="226"/>
      <c r="AS16" s="226"/>
      <c r="AT16" s="228"/>
      <c r="AU16" s="226"/>
      <c r="AV16" s="226"/>
      <c r="AW16" s="226"/>
    </row>
    <row r="17" spans="1:49" s="225" customFormat="1" ht="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L17" s="226"/>
      <c r="AM17" s="226"/>
      <c r="AN17" s="226"/>
      <c r="AO17" s="226"/>
      <c r="AP17" s="226"/>
      <c r="AQ17" s="226"/>
      <c r="AR17" s="226"/>
      <c r="AS17" s="228"/>
      <c r="AT17" s="226"/>
      <c r="AU17" s="226"/>
      <c r="AV17" s="226"/>
      <c r="AW17" s="226"/>
    </row>
    <row r="18" spans="1:49" s="225" customFormat="1" ht="21.75" customHeight="1" thickBot="1">
      <c r="A18" s="233" t="s">
        <v>333</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34"/>
      <c r="AL18" s="226"/>
      <c r="AM18" s="226"/>
      <c r="AN18" s="226"/>
      <c r="AO18" s="226"/>
      <c r="AP18" s="226"/>
      <c r="AQ18" s="226"/>
      <c r="AR18" s="226"/>
      <c r="AS18" s="228"/>
      <c r="AT18" s="226"/>
      <c r="AU18" s="226"/>
      <c r="AV18" s="226"/>
      <c r="AW18" s="226"/>
    </row>
    <row r="19" spans="1:49" ht="25.5" customHeight="1" thickBot="1">
      <c r="A19" s="235"/>
      <c r="B19" s="200"/>
      <c r="C19" s="966" t="s">
        <v>334</v>
      </c>
      <c r="D19" s="967"/>
      <c r="E19" s="967"/>
      <c r="F19" s="967"/>
      <c r="G19" s="967"/>
      <c r="H19" s="967"/>
      <c r="I19" s="967"/>
      <c r="J19" s="967"/>
      <c r="K19" s="967"/>
      <c r="L19" s="968"/>
      <c r="M19" s="201"/>
      <c r="N19" s="995" t="s">
        <v>335</v>
      </c>
      <c r="O19" s="996"/>
      <c r="P19" s="996"/>
      <c r="Q19" s="996"/>
      <c r="R19" s="996"/>
      <c r="S19" s="996"/>
      <c r="T19" s="996"/>
      <c r="U19" s="996"/>
      <c r="V19" s="996"/>
      <c r="W19" s="997"/>
      <c r="X19" s="202"/>
      <c r="Y19" s="998" t="s">
        <v>336</v>
      </c>
      <c r="Z19" s="999"/>
      <c r="AA19" s="999"/>
      <c r="AB19" s="999"/>
      <c r="AC19" s="999"/>
      <c r="AD19" s="999"/>
      <c r="AE19" s="999"/>
      <c r="AF19" s="999"/>
      <c r="AG19" s="999"/>
      <c r="AH19" s="999"/>
      <c r="AI19" s="1000"/>
      <c r="AJ19" s="234"/>
      <c r="AS19" s="236"/>
    </row>
    <row r="20" spans="1:49" ht="11.25" customHeight="1" thickBot="1">
      <c r="A20" s="237"/>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9"/>
      <c r="AS20" s="236"/>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6"/>
    </row>
    <row r="22" spans="1:49" ht="22.5" customHeight="1">
      <c r="A22" s="240" t="s">
        <v>129</v>
      </c>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T22" s="236"/>
    </row>
    <row r="23" spans="1:49" ht="12.75" customHeight="1">
      <c r="A23" s="242" t="s">
        <v>70</v>
      </c>
      <c r="B23" s="243" t="s">
        <v>345</v>
      </c>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T23" s="236"/>
    </row>
    <row r="24" spans="1:49" ht="12.75" customHeight="1">
      <c r="A24" s="242" t="s">
        <v>70</v>
      </c>
      <c r="B24" s="243" t="s">
        <v>447</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T24" s="236"/>
    </row>
    <row r="25" spans="1:49" ht="12.75" customHeight="1">
      <c r="A25" s="244" t="s">
        <v>346</v>
      </c>
      <c r="B25" s="243" t="s">
        <v>350</v>
      </c>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T25" s="236"/>
    </row>
    <row r="26" spans="1:49" ht="12.75" customHeight="1">
      <c r="A26" s="244" t="s">
        <v>347</v>
      </c>
      <c r="B26" s="243" t="s">
        <v>351</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T26" s="236"/>
    </row>
    <row r="27" spans="1:49" ht="20.25" customHeight="1">
      <c r="A27" s="362" t="s">
        <v>348</v>
      </c>
      <c r="B27" s="987" t="s">
        <v>352</v>
      </c>
      <c r="C27" s="987"/>
      <c r="D27" s="987"/>
      <c r="E27" s="987"/>
      <c r="F27" s="987"/>
      <c r="G27" s="987"/>
      <c r="H27" s="987"/>
      <c r="I27" s="987"/>
      <c r="J27" s="987"/>
      <c r="K27" s="987"/>
      <c r="L27" s="987"/>
      <c r="M27" s="987"/>
      <c r="N27" s="987"/>
      <c r="O27" s="987"/>
      <c r="P27" s="987"/>
      <c r="Q27" s="987"/>
      <c r="R27" s="987"/>
      <c r="S27" s="987"/>
      <c r="T27" s="987"/>
      <c r="U27" s="987"/>
      <c r="V27" s="987"/>
      <c r="W27" s="987"/>
      <c r="X27" s="987"/>
      <c r="Y27" s="987"/>
      <c r="Z27" s="987"/>
      <c r="AA27" s="987"/>
      <c r="AB27" s="987"/>
      <c r="AC27" s="987"/>
      <c r="AD27" s="987"/>
      <c r="AE27" s="987"/>
      <c r="AF27" s="987"/>
      <c r="AG27" s="987"/>
      <c r="AH27" s="987"/>
      <c r="AI27" s="987"/>
      <c r="AJ27" s="987"/>
      <c r="AT27" s="236"/>
    </row>
    <row r="28" spans="1:49" ht="12.75" customHeight="1">
      <c r="A28" s="244" t="s">
        <v>349</v>
      </c>
      <c r="B28" s="243" t="s">
        <v>353</v>
      </c>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T28" s="236"/>
    </row>
    <row r="29" spans="1:49" ht="5.25" customHeight="1">
      <c r="B29" s="24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6"/>
    </row>
    <row r="30" spans="1:49" ht="18.75" customHeight="1">
      <c r="A30" s="246" t="s">
        <v>278</v>
      </c>
      <c r="B30" s="24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6"/>
    </row>
    <row r="31" spans="1:49" ht="18.75" customHeight="1">
      <c r="A31" s="912" t="s">
        <v>287</v>
      </c>
      <c r="B31" s="913"/>
      <c r="C31" s="913"/>
      <c r="D31" s="913"/>
      <c r="E31" s="913"/>
      <c r="F31" s="913"/>
      <c r="G31" s="913"/>
      <c r="H31" s="913"/>
      <c r="I31" s="913"/>
      <c r="J31" s="913"/>
      <c r="K31" s="913"/>
      <c r="L31" s="913"/>
      <c r="M31" s="913"/>
      <c r="N31" s="913"/>
      <c r="O31" s="913"/>
      <c r="P31" s="913"/>
      <c r="Q31" s="913"/>
      <c r="R31" s="913"/>
      <c r="S31" s="913"/>
      <c r="T31" s="913"/>
      <c r="U31" s="913"/>
      <c r="V31" s="914"/>
      <c r="W31" s="66"/>
      <c r="X31" s="66"/>
      <c r="Y31" s="66"/>
      <c r="Z31" s="66"/>
      <c r="AA31" s="66"/>
      <c r="AB31" s="66"/>
      <c r="AC31" s="66"/>
      <c r="AD31" s="66"/>
      <c r="AE31" s="66"/>
      <c r="AF31" s="66"/>
      <c r="AG31" s="66"/>
      <c r="AH31" s="66"/>
      <c r="AI31" s="66"/>
      <c r="AJ31" s="66"/>
      <c r="AT31" s="236"/>
    </row>
    <row r="32" spans="1:49" ht="26.25" customHeight="1">
      <c r="A32" s="247" t="s">
        <v>9</v>
      </c>
      <c r="B32" s="811" t="s">
        <v>220</v>
      </c>
      <c r="C32" s="811"/>
      <c r="D32" s="704" t="str">
        <f>IF(V4=0,"",V4)</f>
        <v/>
      </c>
      <c r="E32" s="704"/>
      <c r="F32" s="248" t="s">
        <v>221</v>
      </c>
      <c r="G32" s="249"/>
      <c r="H32" s="249"/>
      <c r="I32" s="249"/>
      <c r="J32" s="249"/>
      <c r="K32" s="249"/>
      <c r="L32" s="249"/>
      <c r="M32" s="249"/>
      <c r="N32" s="249"/>
      <c r="O32" s="250"/>
      <c r="P32" s="880">
        <f>SUM(P37,W37,AD37)</f>
        <v>0</v>
      </c>
      <c r="Q32" s="881"/>
      <c r="R32" s="881"/>
      <c r="S32" s="881"/>
      <c r="T32" s="881"/>
      <c r="U32" s="882"/>
      <c r="V32" s="251" t="s">
        <v>1</v>
      </c>
      <c r="W32" s="66"/>
      <c r="X32" s="66"/>
      <c r="Y32" s="66"/>
      <c r="Z32" s="66"/>
      <c r="AA32" s="66"/>
      <c r="AB32" s="66"/>
      <c r="AC32" s="66"/>
      <c r="AD32" s="66"/>
      <c r="AE32" s="66"/>
      <c r="AF32" s="66"/>
      <c r="AG32" s="66"/>
      <c r="AH32" s="66"/>
      <c r="AI32" s="66"/>
      <c r="AJ32" s="66"/>
      <c r="AT32" s="236"/>
    </row>
    <row r="33" spans="1:73" ht="30" customHeight="1">
      <c r="A33" s="247" t="s">
        <v>10</v>
      </c>
      <c r="B33" s="722" t="s">
        <v>375</v>
      </c>
      <c r="C33" s="888"/>
      <c r="D33" s="888"/>
      <c r="E33" s="888"/>
      <c r="F33" s="888"/>
      <c r="G33" s="888"/>
      <c r="H33" s="888"/>
      <c r="I33" s="888"/>
      <c r="J33" s="888"/>
      <c r="K33" s="888"/>
      <c r="L33" s="888"/>
      <c r="M33" s="888"/>
      <c r="N33" s="888"/>
      <c r="O33" s="904"/>
      <c r="P33" s="880">
        <f>SUM(P38,W38,AD38)</f>
        <v>0</v>
      </c>
      <c r="Q33" s="881"/>
      <c r="R33" s="881"/>
      <c r="S33" s="881"/>
      <c r="T33" s="881"/>
      <c r="U33" s="882"/>
      <c r="V33" s="252" t="s">
        <v>1</v>
      </c>
      <c r="W33" s="66"/>
      <c r="X33" s="66"/>
      <c r="Y33" s="66"/>
      <c r="Z33" s="66"/>
      <c r="AA33" s="66"/>
      <c r="AB33" s="66"/>
      <c r="AC33" s="66"/>
      <c r="AD33" s="66"/>
      <c r="AE33" s="66"/>
      <c r="AF33" s="66"/>
      <c r="AG33" s="66"/>
      <c r="AH33" s="66"/>
      <c r="AI33" s="66"/>
      <c r="AJ33" s="66"/>
      <c r="AT33" s="236"/>
    </row>
    <row r="34" spans="1:73" ht="10.5" customHeight="1">
      <c r="A34" s="66"/>
      <c r="B34" s="245"/>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6"/>
    </row>
    <row r="35" spans="1:73" ht="20.25" customHeight="1" thickBot="1">
      <c r="A35" s="246" t="s">
        <v>279</v>
      </c>
      <c r="B35" s="245"/>
      <c r="C35" s="66"/>
      <c r="D35" s="66"/>
      <c r="E35" s="66"/>
      <c r="F35" s="66"/>
      <c r="G35" s="66"/>
      <c r="H35" s="66"/>
      <c r="I35" s="66"/>
      <c r="J35" s="66"/>
      <c r="K35" s="66"/>
      <c r="L35" s="66"/>
      <c r="M35" s="66"/>
      <c r="N35" s="66"/>
      <c r="O35" s="66"/>
      <c r="P35" s="66"/>
      <c r="Q35" s="66"/>
      <c r="R35" s="66"/>
      <c r="S35" s="66"/>
      <c r="T35" s="66"/>
      <c r="U35" s="66"/>
      <c r="V35" s="253" t="s">
        <v>296</v>
      </c>
      <c r="W35" s="254"/>
      <c r="X35" s="254"/>
      <c r="Y35" s="254"/>
      <c r="Z35" s="255"/>
      <c r="AA35" s="255"/>
      <c r="AB35" s="256"/>
      <c r="AC35" s="253" t="s">
        <v>297</v>
      </c>
      <c r="AD35" s="254"/>
      <c r="AE35" s="254"/>
      <c r="AF35" s="254"/>
      <c r="AG35" s="254"/>
      <c r="AH35" s="254"/>
      <c r="AI35" s="255"/>
      <c r="AJ35" s="253" t="s">
        <v>298</v>
      </c>
      <c r="AT35" s="236"/>
    </row>
    <row r="36" spans="1:73" ht="18.75" customHeight="1" thickBot="1">
      <c r="A36" s="905"/>
      <c r="B36" s="906"/>
      <c r="C36" s="906"/>
      <c r="D36" s="906"/>
      <c r="E36" s="906"/>
      <c r="F36" s="906"/>
      <c r="G36" s="906"/>
      <c r="H36" s="906"/>
      <c r="I36" s="906"/>
      <c r="J36" s="906"/>
      <c r="K36" s="906"/>
      <c r="L36" s="906"/>
      <c r="M36" s="906"/>
      <c r="N36" s="906"/>
      <c r="O36" s="907"/>
      <c r="P36" s="908" t="s">
        <v>222</v>
      </c>
      <c r="Q36" s="909"/>
      <c r="R36" s="909"/>
      <c r="S36" s="909"/>
      <c r="T36" s="909"/>
      <c r="U36" s="910"/>
      <c r="V36" s="257" t="str">
        <f>IF(B19="○", IF(P37="","",IF(P38="","",IF(P38&gt;P37,"○","☓"))),"")</f>
        <v/>
      </c>
      <c r="W36" s="911" t="s">
        <v>223</v>
      </c>
      <c r="X36" s="909"/>
      <c r="Y36" s="909"/>
      <c r="Z36" s="909"/>
      <c r="AA36" s="909"/>
      <c r="AB36" s="910"/>
      <c r="AC36" s="257" t="str">
        <f>IF(M19="○", IF(W37="","",IF(W38="","",IF(W38&gt;W37,"○","☓"))),"")</f>
        <v/>
      </c>
      <c r="AD36" s="911" t="s">
        <v>217</v>
      </c>
      <c r="AE36" s="909"/>
      <c r="AF36" s="909"/>
      <c r="AG36" s="909"/>
      <c r="AH36" s="909"/>
      <c r="AI36" s="910"/>
      <c r="AJ36" s="257" t="str">
        <f>IF(X19="○", IF(AD37="","",IF(AD38="","",IF(AD38&gt;AD37,"○","☓"))),"")</f>
        <v/>
      </c>
      <c r="AL36" s="763" t="s">
        <v>377</v>
      </c>
      <c r="AM36" s="763"/>
      <c r="AN36" s="763"/>
      <c r="AO36" s="763"/>
      <c r="AP36" s="763"/>
      <c r="AQ36" s="763"/>
      <c r="AR36" s="763"/>
      <c r="AS36" s="763"/>
      <c r="AT36" s="763"/>
      <c r="AU36" s="763"/>
      <c r="AV36" s="764"/>
    </row>
    <row r="37" spans="1:73" ht="26.25" customHeight="1" thickBot="1">
      <c r="A37" s="247" t="s">
        <v>9</v>
      </c>
      <c r="B37" s="811" t="s">
        <v>220</v>
      </c>
      <c r="C37" s="811"/>
      <c r="D37" s="704" t="str">
        <f>IF(V4=0,"",V4)</f>
        <v/>
      </c>
      <c r="E37" s="704"/>
      <c r="F37" s="248" t="s">
        <v>221</v>
      </c>
      <c r="G37" s="249"/>
      <c r="H37" s="249"/>
      <c r="I37" s="249"/>
      <c r="J37" s="249"/>
      <c r="K37" s="249"/>
      <c r="L37" s="249"/>
      <c r="M37" s="249"/>
      <c r="N37" s="249"/>
      <c r="O37" s="250"/>
      <c r="P37" s="827" t="str">
        <f>IF('別紙様式2-2 個表_処遇'!O5="","",'別紙様式2-2 個表_処遇'!O5)</f>
        <v/>
      </c>
      <c r="Q37" s="828"/>
      <c r="R37" s="828"/>
      <c r="S37" s="828"/>
      <c r="T37" s="828"/>
      <c r="U37" s="828"/>
      <c r="V37" s="258" t="s">
        <v>1</v>
      </c>
      <c r="W37" s="751" t="str">
        <f>IF('別紙様式2-3 個表_特定'!O5="","",'別紙様式2-3 個表_特定'!O5)</f>
        <v/>
      </c>
      <c r="X37" s="752"/>
      <c r="Y37" s="752"/>
      <c r="Z37" s="752"/>
      <c r="AA37" s="752"/>
      <c r="AB37" s="752"/>
      <c r="AC37" s="258" t="s">
        <v>1</v>
      </c>
      <c r="AD37" s="751" t="str">
        <f>IF('別紙様式2-4 個表_ベースアップ'!O5="","",'別紙様式2-4 個表_ベースアップ'!O5)</f>
        <v/>
      </c>
      <c r="AE37" s="752"/>
      <c r="AF37" s="752"/>
      <c r="AG37" s="752"/>
      <c r="AH37" s="752"/>
      <c r="AI37" s="752"/>
      <c r="AJ37" s="259" t="s">
        <v>1</v>
      </c>
      <c r="AL37" s="226"/>
    </row>
    <row r="38" spans="1:73" ht="30" customHeight="1" thickBot="1">
      <c r="A38" s="247" t="s">
        <v>10</v>
      </c>
      <c r="B38" s="722" t="s">
        <v>376</v>
      </c>
      <c r="C38" s="888"/>
      <c r="D38" s="888"/>
      <c r="E38" s="888"/>
      <c r="F38" s="888"/>
      <c r="G38" s="888"/>
      <c r="H38" s="888"/>
      <c r="I38" s="888"/>
      <c r="J38" s="888"/>
      <c r="K38" s="888"/>
      <c r="L38" s="888"/>
      <c r="M38" s="888"/>
      <c r="N38" s="888"/>
      <c r="O38" s="888"/>
      <c r="P38" s="889"/>
      <c r="Q38" s="890"/>
      <c r="R38" s="890"/>
      <c r="S38" s="890"/>
      <c r="T38" s="890"/>
      <c r="U38" s="891"/>
      <c r="V38" s="249" t="s">
        <v>1</v>
      </c>
      <c r="W38" s="892"/>
      <c r="X38" s="893"/>
      <c r="Y38" s="893"/>
      <c r="Z38" s="893"/>
      <c r="AA38" s="893"/>
      <c r="AB38" s="894"/>
      <c r="AC38" s="249" t="s">
        <v>1</v>
      </c>
      <c r="AD38" s="981">
        <f>S139+S142</f>
        <v>0</v>
      </c>
      <c r="AE38" s="982"/>
      <c r="AF38" s="982"/>
      <c r="AG38" s="982"/>
      <c r="AH38" s="982"/>
      <c r="AI38" s="983"/>
      <c r="AJ38" s="250" t="s">
        <v>1</v>
      </c>
    </row>
    <row r="39" spans="1:73" ht="6.75" customHeight="1">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row>
    <row r="40" spans="1:73">
      <c r="A40" s="261" t="s">
        <v>69</v>
      </c>
    </row>
    <row r="41" spans="1:73" ht="12.75" customHeight="1">
      <c r="A41" s="244" t="s">
        <v>70</v>
      </c>
      <c r="B41" s="261" t="s">
        <v>357</v>
      </c>
    </row>
    <row r="42" spans="1:73" ht="12.75" customHeight="1">
      <c r="A42" s="244" t="s">
        <v>70</v>
      </c>
      <c r="B42" s="261" t="s">
        <v>358</v>
      </c>
    </row>
    <row r="43" spans="1:73" ht="12.75" customHeight="1">
      <c r="A43" s="244" t="s">
        <v>70</v>
      </c>
      <c r="B43" s="261" t="s">
        <v>356</v>
      </c>
    </row>
    <row r="44" spans="1:73" ht="12.75" customHeight="1">
      <c r="A44" s="244" t="s">
        <v>70</v>
      </c>
      <c r="B44" s="261" t="s">
        <v>354</v>
      </c>
    </row>
    <row r="45" spans="1:73" ht="9" customHeight="1">
      <c r="A45" s="262"/>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row>
    <row r="46" spans="1:73" ht="18" customHeight="1">
      <c r="A46" s="246" t="s">
        <v>432</v>
      </c>
      <c r="B46" s="245"/>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6"/>
    </row>
    <row r="47" spans="1:73" ht="14.25" customHeight="1" thickBot="1">
      <c r="A47" s="244" t="s">
        <v>70</v>
      </c>
      <c r="B47" s="261" t="s">
        <v>355</v>
      </c>
      <c r="AL47" s="264"/>
      <c r="AM47" s="264"/>
      <c r="AN47" s="264"/>
      <c r="AO47" s="264"/>
      <c r="AP47" s="264"/>
      <c r="AQ47" s="264"/>
      <c r="AR47" s="264"/>
      <c r="AS47" s="264"/>
      <c r="AT47" s="264"/>
      <c r="AU47" s="264"/>
      <c r="AV47" s="264"/>
      <c r="AW47" s="264"/>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row>
    <row r="48" spans="1:73" ht="27" customHeight="1" thickBot="1">
      <c r="A48" s="971" t="b">
        <v>0</v>
      </c>
      <c r="B48" s="972"/>
      <c r="C48" s="969" t="s">
        <v>299</v>
      </c>
      <c r="D48" s="969"/>
      <c r="E48" s="969"/>
      <c r="F48" s="969"/>
      <c r="G48" s="969"/>
      <c r="H48" s="969"/>
      <c r="I48" s="969"/>
      <c r="J48" s="969"/>
      <c r="K48" s="969"/>
      <c r="L48" s="969"/>
      <c r="M48" s="969"/>
      <c r="N48" s="969"/>
      <c r="O48" s="969"/>
      <c r="P48" s="969"/>
      <c r="Q48" s="969"/>
      <c r="R48" s="969"/>
      <c r="S48" s="969"/>
      <c r="T48" s="969"/>
      <c r="U48" s="969"/>
      <c r="V48" s="970"/>
      <c r="W48" s="66" t="s">
        <v>286</v>
      </c>
      <c r="X48" s="257" t="str">
        <f>IF(A48="","",IF(A48=TRUE,"○","×"))</f>
        <v>×</v>
      </c>
      <c r="Y48" s="266" t="s">
        <v>288</v>
      </c>
      <c r="Z48" s="66"/>
      <c r="AA48" s="66"/>
      <c r="AB48" s="66"/>
      <c r="AC48" s="66"/>
      <c r="AD48" s="66"/>
      <c r="AE48" s="66"/>
      <c r="AF48" s="66"/>
      <c r="AG48" s="66"/>
      <c r="AH48" s="66"/>
      <c r="AI48" s="66"/>
      <c r="AJ48" s="66"/>
      <c r="AL48" s="763" t="s">
        <v>427</v>
      </c>
      <c r="AM48" s="763"/>
      <c r="AN48" s="763"/>
      <c r="AO48" s="763"/>
      <c r="AP48" s="763"/>
      <c r="AQ48" s="763"/>
      <c r="AR48" s="763"/>
      <c r="AS48" s="763"/>
      <c r="AT48" s="763"/>
      <c r="AU48" s="763"/>
      <c r="AV48" s="764"/>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58"/>
      <c r="AM49" s="558"/>
      <c r="AN49" s="558"/>
      <c r="AO49" s="558"/>
      <c r="AP49" s="558"/>
      <c r="AQ49" s="558"/>
      <c r="AR49" s="558"/>
      <c r="AS49" s="558"/>
      <c r="AT49" s="558"/>
      <c r="AU49" s="558"/>
      <c r="AV49" s="558"/>
    </row>
    <row r="50" spans="1:52" ht="69.75" customHeight="1">
      <c r="A50" s="798" t="s">
        <v>436</v>
      </c>
      <c r="B50" s="798"/>
      <c r="C50" s="798"/>
      <c r="D50" s="798"/>
      <c r="E50" s="798"/>
      <c r="F50" s="798"/>
      <c r="G50" s="798"/>
      <c r="H50" s="798"/>
      <c r="I50" s="798"/>
      <c r="J50" s="798"/>
      <c r="K50" s="798"/>
      <c r="L50" s="798"/>
      <c r="M50" s="798"/>
      <c r="N50" s="798"/>
      <c r="O50" s="798"/>
      <c r="P50" s="798"/>
      <c r="Q50" s="798"/>
      <c r="R50" s="798"/>
      <c r="S50" s="798"/>
      <c r="T50" s="798"/>
      <c r="U50" s="798"/>
      <c r="V50" s="798"/>
      <c r="W50" s="798"/>
      <c r="X50" s="798"/>
      <c r="Y50" s="798"/>
      <c r="Z50" s="798"/>
      <c r="AA50" s="798"/>
      <c r="AB50" s="798"/>
      <c r="AC50" s="798"/>
      <c r="AD50" s="798"/>
      <c r="AE50" s="798"/>
      <c r="AF50" s="798"/>
      <c r="AG50" s="798"/>
      <c r="AH50" s="798"/>
      <c r="AI50" s="798"/>
      <c r="AJ50" s="798"/>
    </row>
    <row r="51" spans="1:52" ht="28.5" customHeight="1">
      <c r="A51" s="267" t="s">
        <v>391</v>
      </c>
      <c r="B51" s="24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6" t="s">
        <v>303</v>
      </c>
      <c r="B52" s="24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68" t="s">
        <v>277</v>
      </c>
      <c r="B53" s="269"/>
      <c r="C53" s="270"/>
      <c r="D53" s="270"/>
      <c r="E53" s="270"/>
      <c r="F53" s="270"/>
      <c r="G53" s="270"/>
      <c r="H53" s="270"/>
      <c r="I53" s="270"/>
      <c r="J53" s="270"/>
      <c r="K53" s="270"/>
      <c r="L53" s="271"/>
      <c r="M53" s="272"/>
      <c r="N53" s="272"/>
      <c r="O53" s="272"/>
      <c r="P53" s="272"/>
      <c r="Q53" s="272"/>
      <c r="R53" s="272"/>
      <c r="S53" s="807">
        <f>P38</f>
        <v>0</v>
      </c>
      <c r="T53" s="808"/>
      <c r="U53" s="808"/>
      <c r="V53" s="808"/>
      <c r="W53" s="808"/>
      <c r="X53" s="273" t="s">
        <v>1</v>
      </c>
      <c r="Y53" s="66"/>
      <c r="Z53" s="66"/>
      <c r="AA53" s="66"/>
      <c r="AB53" s="66"/>
      <c r="AC53" s="66"/>
      <c r="AD53" s="66"/>
      <c r="AE53" s="66"/>
      <c r="AF53" s="66"/>
      <c r="AG53" s="66"/>
      <c r="AH53" s="66"/>
      <c r="AI53" s="66"/>
      <c r="AJ53" s="274" t="str">
        <f>IF(B19="○",IF(AND(AND(P54&lt;&gt;"",S54&lt;&gt;"",Z54&lt;&gt;"",AC54&lt;&gt;""),OR(E55=TRUE,I55=TRUE,O55=TRUE,V55=TRUE,AND(Z55=TRUE,AD55&lt;&gt;"")),OR(E57=TRUE,L57=TRUE,AND(S57=TRUE,X57&lt;&gt;"")),AND(E59&lt;&gt;"",O61&lt;&gt;"",R61&lt;&gt;""),OR(V61=TRUE,Z61=TRUE)),"○","×"),"")</f>
        <v/>
      </c>
      <c r="AL53" s="712" t="s">
        <v>384</v>
      </c>
      <c r="AM53" s="763"/>
      <c r="AN53" s="763"/>
      <c r="AO53" s="763"/>
      <c r="AP53" s="763"/>
      <c r="AQ53" s="763"/>
      <c r="AR53" s="763"/>
      <c r="AS53" s="763"/>
      <c r="AT53" s="763"/>
      <c r="AU53" s="763"/>
      <c r="AV53" s="764"/>
    </row>
    <row r="54" spans="1:52" ht="21.75" customHeight="1" thickBot="1">
      <c r="A54" s="40" t="s">
        <v>276</v>
      </c>
      <c r="B54" s="41"/>
      <c r="C54" s="41"/>
      <c r="D54" s="41"/>
      <c r="E54" s="275"/>
      <c r="F54" s="275"/>
      <c r="G54" s="275"/>
      <c r="H54" s="275"/>
      <c r="I54" s="275"/>
      <c r="J54" s="275"/>
      <c r="K54" s="275"/>
      <c r="L54" s="275"/>
      <c r="M54" s="276"/>
      <c r="N54" s="277" t="s">
        <v>21</v>
      </c>
      <c r="O54" s="277"/>
      <c r="P54" s="843"/>
      <c r="Q54" s="843"/>
      <c r="R54" s="277" t="s">
        <v>11</v>
      </c>
      <c r="S54" s="843"/>
      <c r="T54" s="843"/>
      <c r="U54" s="277" t="s">
        <v>12</v>
      </c>
      <c r="V54" s="278" t="s">
        <v>13</v>
      </c>
      <c r="W54" s="278"/>
      <c r="X54" s="277" t="s">
        <v>21</v>
      </c>
      <c r="Y54" s="277"/>
      <c r="Z54" s="843"/>
      <c r="AA54" s="843"/>
      <c r="AB54" s="277" t="s">
        <v>11</v>
      </c>
      <c r="AC54" s="843"/>
      <c r="AD54" s="843"/>
      <c r="AE54" s="277" t="s">
        <v>12</v>
      </c>
      <c r="AF54" s="277" t="s">
        <v>116</v>
      </c>
      <c r="AG54" s="277" t="str">
        <f>IF(P54&gt;=1,(Z54*12+AC54)-(P54*12+S54)+1,"")</f>
        <v/>
      </c>
      <c r="AH54" s="716" t="s">
        <v>117</v>
      </c>
      <c r="AI54" s="716"/>
      <c r="AJ54" s="279" t="s">
        <v>48</v>
      </c>
      <c r="AL54" s="280"/>
      <c r="AU54" s="236"/>
    </row>
    <row r="55" spans="1:52" s="225" customFormat="1" ht="30" customHeight="1">
      <c r="A55" s="799" t="s">
        <v>35</v>
      </c>
      <c r="B55" s="800"/>
      <c r="C55" s="800"/>
      <c r="D55" s="800"/>
      <c r="E55" s="42" t="b">
        <v>0</v>
      </c>
      <c r="F55" s="281" t="s">
        <v>33</v>
      </c>
      <c r="G55" s="277"/>
      <c r="H55" s="277"/>
      <c r="I55" s="43" t="b">
        <v>0</v>
      </c>
      <c r="J55" s="281" t="s">
        <v>71</v>
      </c>
      <c r="K55" s="277"/>
      <c r="L55" s="277"/>
      <c r="M55" s="282"/>
      <c r="N55" s="282"/>
      <c r="O55" s="44" t="b">
        <v>0</v>
      </c>
      <c r="P55" s="283" t="s">
        <v>72</v>
      </c>
      <c r="Q55" s="282"/>
      <c r="R55" s="282"/>
      <c r="S55" s="282"/>
      <c r="T55" s="282"/>
      <c r="U55" s="282"/>
      <c r="V55" s="44" t="b">
        <v>0</v>
      </c>
      <c r="W55" s="283" t="s">
        <v>34</v>
      </c>
      <c r="X55" s="282"/>
      <c r="Y55" s="282"/>
      <c r="Z55" s="44" t="b">
        <v>0</v>
      </c>
      <c r="AA55" s="283" t="s">
        <v>29</v>
      </c>
      <c r="AB55" s="282"/>
      <c r="AC55" s="282" t="s">
        <v>125</v>
      </c>
      <c r="AD55" s="993"/>
      <c r="AE55" s="993"/>
      <c r="AF55" s="993"/>
      <c r="AG55" s="993"/>
      <c r="AH55" s="993"/>
      <c r="AI55" s="282" t="s">
        <v>140</v>
      </c>
      <c r="AJ55" s="284"/>
      <c r="AL55" s="226"/>
      <c r="AM55" s="226"/>
      <c r="AN55" s="226"/>
      <c r="AO55" s="226"/>
      <c r="AP55" s="226"/>
      <c r="AQ55" s="226"/>
      <c r="AR55" s="226"/>
      <c r="AS55" s="226"/>
      <c r="AT55" s="226"/>
      <c r="AU55" s="226"/>
      <c r="AV55" s="226"/>
      <c r="AW55" s="226"/>
    </row>
    <row r="56" spans="1:52" s="225" customFormat="1" ht="18.75" customHeight="1">
      <c r="A56" s="801" t="s">
        <v>32</v>
      </c>
      <c r="B56" s="802"/>
      <c r="C56" s="802"/>
      <c r="D56" s="802"/>
      <c r="E56" s="285" t="s">
        <v>160</v>
      </c>
      <c r="F56" s="286"/>
      <c r="G56" s="275"/>
      <c r="H56" s="275"/>
      <c r="I56" s="245"/>
      <c r="J56" s="275"/>
      <c r="K56" s="275"/>
      <c r="L56" s="275"/>
      <c r="M56" s="275"/>
      <c r="N56" s="275"/>
      <c r="O56" s="265"/>
      <c r="P56" s="275"/>
      <c r="Q56" s="275"/>
      <c r="R56" s="275"/>
      <c r="S56" s="275"/>
      <c r="T56" s="275"/>
      <c r="U56" s="275"/>
      <c r="V56" s="265"/>
      <c r="W56" s="275"/>
      <c r="X56" s="275"/>
      <c r="Y56" s="245"/>
      <c r="Z56" s="245"/>
      <c r="AA56" s="275"/>
      <c r="AB56" s="275"/>
      <c r="AC56" s="275"/>
      <c r="AD56" s="275"/>
      <c r="AE56" s="275"/>
      <c r="AF56" s="275"/>
      <c r="AG56" s="275"/>
      <c r="AH56" s="275"/>
      <c r="AI56" s="275"/>
      <c r="AJ56" s="287"/>
      <c r="AL56" s="226"/>
      <c r="AM56" s="226"/>
      <c r="AN56" s="226"/>
      <c r="AO56" s="226"/>
      <c r="AP56" s="226"/>
      <c r="AQ56" s="226"/>
      <c r="AR56" s="226"/>
      <c r="AS56" s="226"/>
      <c r="AT56" s="226"/>
      <c r="AU56" s="226"/>
      <c r="AV56" s="226"/>
      <c r="AW56" s="226"/>
    </row>
    <row r="57" spans="1:52" s="225" customFormat="1" ht="18" customHeight="1">
      <c r="A57" s="803"/>
      <c r="B57" s="804"/>
      <c r="C57" s="804"/>
      <c r="D57" s="804"/>
      <c r="E57" s="45" t="b">
        <v>0</v>
      </c>
      <c r="F57" s="266" t="s">
        <v>36</v>
      </c>
      <c r="G57" s="245"/>
      <c r="H57" s="245"/>
      <c r="I57" s="245"/>
      <c r="J57" s="245"/>
      <c r="L57" s="46" t="b">
        <v>0</v>
      </c>
      <c r="M57" s="266" t="s">
        <v>118</v>
      </c>
      <c r="N57" s="245"/>
      <c r="O57" s="245"/>
      <c r="P57" s="265"/>
      <c r="Q57" s="265"/>
      <c r="R57" s="266"/>
      <c r="S57" s="47" t="b">
        <v>0</v>
      </c>
      <c r="T57" s="266" t="s">
        <v>29</v>
      </c>
      <c r="U57" s="265"/>
      <c r="W57" s="266" t="s">
        <v>30</v>
      </c>
      <c r="X57" s="992"/>
      <c r="Y57" s="992"/>
      <c r="Z57" s="992"/>
      <c r="AA57" s="992"/>
      <c r="AB57" s="992"/>
      <c r="AC57" s="992"/>
      <c r="AD57" s="992"/>
      <c r="AE57" s="992"/>
      <c r="AF57" s="992"/>
      <c r="AG57" s="992"/>
      <c r="AH57" s="992"/>
      <c r="AI57" s="992"/>
      <c r="AJ57" s="288" t="s">
        <v>31</v>
      </c>
      <c r="AL57" s="226"/>
      <c r="AM57" s="226"/>
      <c r="AN57" s="226"/>
      <c r="AO57" s="226"/>
      <c r="AP57" s="226"/>
      <c r="AQ57" s="226"/>
      <c r="AR57" s="226"/>
      <c r="AS57" s="226"/>
      <c r="AT57" s="226"/>
      <c r="AU57" s="226"/>
      <c r="AV57" s="226"/>
      <c r="AW57" s="226"/>
    </row>
    <row r="58" spans="1:52" s="225" customFormat="1" ht="19.5" customHeight="1">
      <c r="A58" s="803"/>
      <c r="B58" s="804"/>
      <c r="C58" s="804"/>
      <c r="D58" s="804"/>
      <c r="E58" s="289" t="s">
        <v>337</v>
      </c>
      <c r="F58" s="266"/>
      <c r="G58" s="245"/>
      <c r="H58" s="245"/>
      <c r="I58" s="245"/>
      <c r="J58" s="245"/>
      <c r="K58" s="245"/>
      <c r="L58" s="245"/>
      <c r="M58" s="245"/>
      <c r="N58" s="265"/>
      <c r="O58" s="265"/>
      <c r="P58" s="266"/>
      <c r="Q58" s="266"/>
      <c r="R58" s="266"/>
      <c r="S58" s="290"/>
      <c r="T58" s="290"/>
      <c r="U58" s="290"/>
      <c r="V58" s="290"/>
      <c r="W58" s="290"/>
      <c r="X58" s="290"/>
      <c r="Y58" s="290"/>
      <c r="Z58" s="290"/>
      <c r="AA58" s="290"/>
      <c r="AB58" s="290"/>
      <c r="AC58" s="290"/>
      <c r="AD58" s="290"/>
      <c r="AE58" s="290"/>
      <c r="AF58" s="290"/>
      <c r="AG58" s="290"/>
      <c r="AH58" s="290"/>
      <c r="AI58" s="290"/>
      <c r="AJ58" s="288"/>
      <c r="AL58" s="226"/>
      <c r="AM58" s="226"/>
      <c r="AN58" s="226"/>
      <c r="AO58" s="226"/>
      <c r="AP58" s="226"/>
      <c r="AQ58" s="226"/>
      <c r="AR58" s="226"/>
      <c r="AS58" s="226"/>
      <c r="AT58" s="226"/>
      <c r="AU58" s="226"/>
      <c r="AV58" s="226"/>
      <c r="AW58" s="226"/>
    </row>
    <row r="59" spans="1:52" s="225" customFormat="1" ht="65.25" customHeight="1" thickBot="1">
      <c r="A59" s="803"/>
      <c r="B59" s="804"/>
      <c r="C59" s="804"/>
      <c r="D59" s="804"/>
      <c r="E59" s="984"/>
      <c r="F59" s="985"/>
      <c r="G59" s="985"/>
      <c r="H59" s="985"/>
      <c r="I59" s="985"/>
      <c r="J59" s="985"/>
      <c r="K59" s="985"/>
      <c r="L59" s="985"/>
      <c r="M59" s="985"/>
      <c r="N59" s="985"/>
      <c r="O59" s="985"/>
      <c r="P59" s="985"/>
      <c r="Q59" s="985"/>
      <c r="R59" s="985"/>
      <c r="S59" s="985"/>
      <c r="T59" s="985"/>
      <c r="U59" s="985"/>
      <c r="V59" s="985"/>
      <c r="W59" s="985"/>
      <c r="X59" s="985"/>
      <c r="Y59" s="985"/>
      <c r="Z59" s="985"/>
      <c r="AA59" s="985"/>
      <c r="AB59" s="985"/>
      <c r="AC59" s="985"/>
      <c r="AD59" s="985"/>
      <c r="AE59" s="985"/>
      <c r="AF59" s="985"/>
      <c r="AG59" s="985"/>
      <c r="AH59" s="985"/>
      <c r="AI59" s="985"/>
      <c r="AJ59" s="986"/>
      <c r="AL59" s="226"/>
      <c r="AM59" s="226"/>
      <c r="AN59" s="226"/>
      <c r="AO59" s="226"/>
      <c r="AP59" s="226"/>
      <c r="AQ59" s="226"/>
      <c r="AR59" s="226"/>
      <c r="AS59" s="226"/>
      <c r="AT59" s="226"/>
      <c r="AU59" s="226"/>
      <c r="AV59" s="226"/>
      <c r="AW59" s="226"/>
    </row>
    <row r="60" spans="1:52" s="225" customFormat="1" ht="18.75" customHeight="1" thickBot="1">
      <c r="A60" s="803"/>
      <c r="B60" s="804"/>
      <c r="C60" s="804"/>
      <c r="D60" s="804"/>
      <c r="E60" s="291" t="s">
        <v>338</v>
      </c>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92"/>
      <c r="AL60" s="226"/>
      <c r="AM60" s="220"/>
      <c r="AN60" s="220"/>
      <c r="AO60" s="220"/>
      <c r="AP60" s="220"/>
      <c r="AQ60" s="220"/>
      <c r="AR60" s="220"/>
      <c r="AS60" s="220"/>
      <c r="AT60" s="236"/>
      <c r="AU60" s="220"/>
      <c r="AV60" s="220"/>
      <c r="AW60" s="220"/>
      <c r="AX60"/>
      <c r="AY60"/>
      <c r="AZ60"/>
    </row>
    <row r="61" spans="1:52" ht="18.75" customHeight="1" thickBot="1">
      <c r="A61" s="805"/>
      <c r="B61" s="806"/>
      <c r="C61" s="806"/>
      <c r="D61" s="806"/>
      <c r="E61" s="293" t="s">
        <v>120</v>
      </c>
      <c r="F61" s="294"/>
      <c r="G61" s="294"/>
      <c r="H61" s="294"/>
      <c r="I61" s="294"/>
      <c r="J61" s="294"/>
      <c r="K61" s="294"/>
      <c r="L61" s="670" t="s">
        <v>121</v>
      </c>
      <c r="M61" s="671"/>
      <c r="N61" s="671"/>
      <c r="O61" s="829"/>
      <c r="P61" s="829"/>
      <c r="Q61" s="295" t="s">
        <v>4</v>
      </c>
      <c r="R61" s="829"/>
      <c r="S61" s="829"/>
      <c r="T61" s="295" t="s">
        <v>37</v>
      </c>
      <c r="U61" s="295" t="s">
        <v>30</v>
      </c>
      <c r="V61" s="48" t="b">
        <v>0</v>
      </c>
      <c r="W61" s="296" t="s">
        <v>38</v>
      </c>
      <c r="X61" s="295"/>
      <c r="Y61" s="295"/>
      <c r="Z61" s="48" t="b">
        <v>0</v>
      </c>
      <c r="AA61" s="296" t="s">
        <v>39</v>
      </c>
      <c r="AB61" s="295"/>
      <c r="AC61" s="295" t="s">
        <v>31</v>
      </c>
      <c r="AD61" s="297"/>
      <c r="AE61" s="297"/>
      <c r="AF61" s="297"/>
      <c r="AG61" s="297"/>
      <c r="AH61" s="297"/>
      <c r="AI61" s="297"/>
      <c r="AJ61" s="298"/>
      <c r="AK61" s="225"/>
      <c r="AL61" s="226"/>
      <c r="AT61" s="236"/>
    </row>
    <row r="62" spans="1:52" ht="14.25" customHeight="1">
      <c r="A62" s="299"/>
      <c r="B62" s="299"/>
      <c r="C62" s="299"/>
      <c r="D62" s="299"/>
      <c r="E62" s="300"/>
      <c r="F62" s="255"/>
      <c r="G62" s="255"/>
      <c r="H62" s="255"/>
      <c r="I62" s="255"/>
      <c r="J62" s="255"/>
      <c r="K62" s="255"/>
      <c r="L62" s="301"/>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25"/>
      <c r="AL62" s="226"/>
      <c r="AT62" s="236"/>
    </row>
    <row r="63" spans="1:52" s="304" customFormat="1" ht="21" customHeight="1">
      <c r="A63" s="246" t="s">
        <v>304</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3"/>
      <c r="AG63" s="69"/>
      <c r="AH63" s="69"/>
      <c r="AI63" s="69"/>
      <c r="AJ63" s="69"/>
      <c r="AL63" s="305"/>
      <c r="AM63" s="306"/>
      <c r="AN63" s="306"/>
      <c r="AO63" s="306"/>
      <c r="AP63" s="306"/>
      <c r="AQ63" s="306"/>
      <c r="AR63" s="306"/>
      <c r="AS63" s="306"/>
      <c r="AT63" s="306"/>
      <c r="AU63" s="306"/>
      <c r="AV63" s="306"/>
      <c r="AW63" s="306"/>
    </row>
    <row r="64" spans="1:52" s="261" customFormat="1" ht="26.25" customHeight="1" thickBot="1">
      <c r="A64" s="559" t="s">
        <v>444</v>
      </c>
      <c r="B64" s="798" t="s">
        <v>450</v>
      </c>
      <c r="C64" s="798"/>
      <c r="D64" s="798"/>
      <c r="E64" s="798"/>
      <c r="F64" s="798"/>
      <c r="G64" s="798"/>
      <c r="H64" s="798"/>
      <c r="I64" s="798"/>
      <c r="J64" s="798"/>
      <c r="K64" s="798"/>
      <c r="L64" s="798"/>
      <c r="M64" s="798"/>
      <c r="N64" s="798"/>
      <c r="O64" s="798"/>
      <c r="P64" s="798"/>
      <c r="Q64" s="798"/>
      <c r="R64" s="798"/>
      <c r="S64" s="798"/>
      <c r="T64" s="798"/>
      <c r="U64" s="798"/>
      <c r="V64" s="798"/>
      <c r="W64" s="798"/>
      <c r="X64" s="798"/>
      <c r="Y64" s="798"/>
      <c r="Z64" s="798"/>
      <c r="AA64" s="798"/>
      <c r="AB64" s="798"/>
      <c r="AC64" s="798"/>
      <c r="AD64" s="798"/>
      <c r="AE64" s="798"/>
      <c r="AF64" s="798"/>
      <c r="AG64" s="798"/>
      <c r="AH64" s="798"/>
      <c r="AI64" s="798"/>
      <c r="AJ64" s="798"/>
      <c r="AL64" s="307"/>
      <c r="AM64" s="307"/>
      <c r="AN64" s="307"/>
      <c r="AO64" s="307"/>
      <c r="AP64" s="307"/>
      <c r="AQ64" s="307"/>
      <c r="AR64" s="307"/>
      <c r="AS64" s="307"/>
      <c r="AT64" s="307"/>
      <c r="AU64" s="307"/>
      <c r="AV64" s="307"/>
      <c r="AW64" s="307"/>
    </row>
    <row r="65" spans="1:49" s="225" customFormat="1" ht="24.75" customHeight="1" thickBot="1">
      <c r="A65" s="308" t="s">
        <v>161</v>
      </c>
      <c r="B65" s="309"/>
      <c r="C65" s="310"/>
      <c r="D65" s="310"/>
      <c r="E65" s="310"/>
      <c r="F65" s="310"/>
      <c r="G65" s="310"/>
      <c r="H65" s="310"/>
      <c r="I65" s="310"/>
      <c r="J65" s="310"/>
      <c r="K65" s="310"/>
      <c r="L65" s="310"/>
      <c r="M65" s="310"/>
      <c r="N65" s="310"/>
      <c r="O65" s="310"/>
      <c r="P65" s="310"/>
      <c r="Q65" s="310"/>
      <c r="R65" s="310"/>
      <c r="S65" s="310"/>
      <c r="T65" s="310"/>
      <c r="U65" s="988" t="s">
        <v>437</v>
      </c>
      <c r="V65" s="989"/>
      <c r="W65" s="989"/>
      <c r="X65" s="989"/>
      <c r="Y65" s="989"/>
      <c r="Z65" s="989"/>
      <c r="AA65" s="989"/>
      <c r="AB65" s="989"/>
      <c r="AC65" s="989"/>
      <c r="AD65" s="989"/>
      <c r="AE65" s="989"/>
      <c r="AF65" s="989"/>
      <c r="AG65" s="203" t="b">
        <v>0</v>
      </c>
      <c r="AH65" s="313" t="s">
        <v>49</v>
      </c>
      <c r="AI65" s="312"/>
      <c r="AJ65" s="274" t="str">
        <f>IF(B19="○", IF(COUNTIF('別紙様式2-2 個表_処遇'!T11:T110,"*加算Ⅰ*")+COUNTIF('別紙様式2-2 個表_処遇'!T11:T110,"*加算Ⅱ*"),IF(AG65=TRUE,"○","×"),""),"")</f>
        <v/>
      </c>
      <c r="AL65" s="712" t="s">
        <v>378</v>
      </c>
      <c r="AM65" s="763"/>
      <c r="AN65" s="763"/>
      <c r="AO65" s="763"/>
      <c r="AP65" s="763"/>
      <c r="AQ65" s="763"/>
      <c r="AR65" s="763"/>
      <c r="AS65" s="763"/>
      <c r="AT65" s="763"/>
      <c r="AU65" s="763"/>
      <c r="AV65" s="764"/>
      <c r="AW65" s="226"/>
    </row>
    <row r="66" spans="1:49" s="225" customFormat="1" ht="18.75" customHeight="1">
      <c r="A66" s="314"/>
      <c r="B66" s="315" t="s">
        <v>143</v>
      </c>
      <c r="C66" s="316" t="s">
        <v>150</v>
      </c>
      <c r="D66" s="316"/>
      <c r="E66" s="316"/>
      <c r="F66" s="316"/>
      <c r="G66" s="316"/>
      <c r="H66" s="316"/>
      <c r="I66" s="316"/>
      <c r="J66" s="316"/>
      <c r="K66" s="316"/>
      <c r="L66" s="316"/>
      <c r="M66" s="316"/>
      <c r="N66" s="316"/>
      <c r="O66" s="316"/>
      <c r="P66" s="316"/>
      <c r="Q66" s="316"/>
      <c r="R66" s="316"/>
      <c r="S66" s="316"/>
      <c r="T66" s="316"/>
      <c r="U66" s="266"/>
      <c r="V66" s="266"/>
      <c r="W66" s="266"/>
      <c r="X66" s="266"/>
      <c r="Y66" s="317"/>
      <c r="Z66" s="317"/>
      <c r="AA66" s="317"/>
      <c r="AB66" s="317"/>
      <c r="AC66" s="245"/>
      <c r="AD66" s="245"/>
      <c r="AE66" s="245"/>
      <c r="AF66" s="245"/>
      <c r="AG66" s="265"/>
      <c r="AH66" s="265"/>
      <c r="AI66" s="265"/>
      <c r="AJ66" s="318"/>
      <c r="AK66" s="319"/>
      <c r="AL66" s="320"/>
      <c r="AM66" s="226"/>
      <c r="AN66" s="226"/>
      <c r="AO66" s="226"/>
      <c r="AP66" s="226"/>
      <c r="AQ66" s="226"/>
      <c r="AR66" s="226"/>
      <c r="AS66" s="226"/>
      <c r="AT66" s="226"/>
      <c r="AU66" s="226"/>
      <c r="AV66" s="226"/>
      <c r="AW66" s="226"/>
    </row>
    <row r="67" spans="1:49" s="225" customFormat="1" ht="18.75" customHeight="1">
      <c r="A67" s="314"/>
      <c r="B67" s="321" t="s">
        <v>144</v>
      </c>
      <c r="C67" s="322" t="s">
        <v>151</v>
      </c>
      <c r="D67" s="322"/>
      <c r="E67" s="322"/>
      <c r="F67" s="322"/>
      <c r="G67" s="322"/>
      <c r="H67" s="322"/>
      <c r="I67" s="322"/>
      <c r="J67" s="322"/>
      <c r="K67" s="322"/>
      <c r="L67" s="322"/>
      <c r="M67" s="322"/>
      <c r="N67" s="322"/>
      <c r="O67" s="322"/>
      <c r="P67" s="322"/>
      <c r="Q67" s="322"/>
      <c r="R67" s="322"/>
      <c r="S67" s="322"/>
      <c r="T67" s="322"/>
      <c r="U67" s="322"/>
      <c r="V67" s="322"/>
      <c r="W67" s="322"/>
      <c r="X67" s="322"/>
      <c r="Y67" s="323"/>
      <c r="Z67" s="323"/>
      <c r="AA67" s="323"/>
      <c r="AB67" s="323"/>
      <c r="AC67" s="324"/>
      <c r="AD67" s="324"/>
      <c r="AE67" s="324"/>
      <c r="AF67" s="324"/>
      <c r="AG67" s="325"/>
      <c r="AH67" s="325"/>
      <c r="AI67" s="325"/>
      <c r="AJ67" s="326"/>
      <c r="AK67" s="319"/>
      <c r="AL67" s="320"/>
      <c r="AM67" s="226"/>
      <c r="AN67" s="226"/>
      <c r="AO67" s="226"/>
      <c r="AP67" s="226"/>
      <c r="AQ67" s="226"/>
      <c r="AR67" s="226"/>
      <c r="AS67" s="226"/>
      <c r="AT67" s="226"/>
      <c r="AU67" s="226"/>
      <c r="AV67" s="226"/>
      <c r="AW67" s="226"/>
    </row>
    <row r="68" spans="1:49" s="225" customFormat="1" ht="19.5" customHeight="1">
      <c r="A68" s="327"/>
      <c r="B68" s="328" t="s">
        <v>145</v>
      </c>
      <c r="C68" s="329" t="s">
        <v>154</v>
      </c>
      <c r="D68" s="330"/>
      <c r="E68" s="330"/>
      <c r="F68" s="330"/>
      <c r="G68" s="330"/>
      <c r="H68" s="330"/>
      <c r="I68" s="330"/>
      <c r="J68" s="330"/>
      <c r="K68" s="330"/>
      <c r="L68" s="330"/>
      <c r="M68" s="330"/>
      <c r="N68" s="330"/>
      <c r="O68" s="330"/>
      <c r="P68" s="330"/>
      <c r="Q68" s="330"/>
      <c r="R68" s="330"/>
      <c r="S68" s="330"/>
      <c r="T68" s="330"/>
      <c r="U68" s="330"/>
      <c r="V68" s="330"/>
      <c r="W68" s="330"/>
      <c r="X68" s="330"/>
      <c r="Y68" s="331"/>
      <c r="Z68" s="331"/>
      <c r="AA68" s="331"/>
      <c r="AB68" s="331"/>
      <c r="AC68" s="282"/>
      <c r="AD68" s="282"/>
      <c r="AE68" s="282"/>
      <c r="AF68" s="282"/>
      <c r="AG68" s="332"/>
      <c r="AH68" s="332"/>
      <c r="AI68" s="332"/>
      <c r="AJ68" s="333"/>
      <c r="AK68" s="319"/>
      <c r="AL68" s="320"/>
      <c r="AM68" s="226"/>
      <c r="AN68" s="226"/>
      <c r="AO68" s="226"/>
      <c r="AP68" s="226"/>
      <c r="AQ68" s="226"/>
      <c r="AR68" s="226"/>
      <c r="AS68" s="226"/>
      <c r="AT68" s="226"/>
      <c r="AU68" s="226"/>
      <c r="AV68" s="226"/>
      <c r="AW68" s="226"/>
    </row>
    <row r="69" spans="1:49" s="225" customFormat="1" ht="13.5" customHeight="1" thickBot="1">
      <c r="A69" s="334"/>
      <c r="B69" s="290"/>
      <c r="C69" s="266"/>
      <c r="D69" s="299"/>
      <c r="E69" s="299"/>
      <c r="F69" s="299"/>
      <c r="G69" s="299"/>
      <c r="H69" s="299"/>
      <c r="I69" s="299"/>
      <c r="J69" s="299"/>
      <c r="K69" s="299"/>
      <c r="L69" s="299"/>
      <c r="M69" s="299"/>
      <c r="N69" s="299"/>
      <c r="O69" s="299"/>
      <c r="P69" s="299"/>
      <c r="Q69" s="299"/>
      <c r="R69" s="299"/>
      <c r="S69" s="299"/>
      <c r="T69" s="299"/>
      <c r="U69" s="299"/>
      <c r="V69" s="299"/>
      <c r="W69" s="299"/>
      <c r="X69" s="299"/>
      <c r="Y69" s="317"/>
      <c r="Z69" s="317"/>
      <c r="AA69" s="317"/>
      <c r="AB69" s="317"/>
      <c r="AC69" s="245"/>
      <c r="AD69" s="245"/>
      <c r="AE69" s="245"/>
      <c r="AF69" s="245"/>
      <c r="AG69" s="265"/>
      <c r="AH69" s="265"/>
      <c r="AI69" s="265"/>
      <c r="AJ69" s="265"/>
      <c r="AK69" s="319"/>
      <c r="AL69" s="320"/>
      <c r="AM69" s="220"/>
      <c r="AN69" s="220"/>
      <c r="AO69" s="220"/>
      <c r="AP69" s="226"/>
      <c r="AQ69" s="226"/>
      <c r="AR69" s="226"/>
      <c r="AS69" s="226"/>
      <c r="AT69" s="226"/>
      <c r="AU69" s="226"/>
      <c r="AV69" s="226"/>
      <c r="AW69" s="226"/>
    </row>
    <row r="70" spans="1:49" s="225" customFormat="1" ht="23.25" customHeight="1" thickBot="1">
      <c r="A70" s="335" t="s">
        <v>162</v>
      </c>
      <c r="B70" s="336"/>
      <c r="C70" s="336"/>
      <c r="D70" s="336"/>
      <c r="E70" s="336"/>
      <c r="F70" s="336"/>
      <c r="G70" s="336"/>
      <c r="H70" s="336"/>
      <c r="I70" s="336"/>
      <c r="J70" s="336"/>
      <c r="K70" s="336"/>
      <c r="L70" s="336"/>
      <c r="M70" s="336"/>
      <c r="N70" s="336"/>
      <c r="O70" s="336"/>
      <c r="P70" s="336"/>
      <c r="Q70" s="336"/>
      <c r="R70" s="336"/>
      <c r="S70" s="336"/>
      <c r="T70" s="337"/>
      <c r="U70" s="990" t="s">
        <v>437</v>
      </c>
      <c r="V70" s="991"/>
      <c r="W70" s="991"/>
      <c r="X70" s="991"/>
      <c r="Y70" s="991"/>
      <c r="Z70" s="991"/>
      <c r="AA70" s="991"/>
      <c r="AB70" s="991"/>
      <c r="AC70" s="991"/>
      <c r="AD70" s="991"/>
      <c r="AE70" s="991"/>
      <c r="AF70" s="991"/>
      <c r="AG70" s="203" t="b">
        <v>0</v>
      </c>
      <c r="AH70" s="313" t="s">
        <v>49</v>
      </c>
      <c r="AI70" s="312"/>
      <c r="AJ70" s="274" t="str">
        <f>IF(B19="○", IF(COUNTIF('別紙様式2-2 個表_処遇'!T11:T110,"*加算Ⅰ*")+COUNTIF('別紙様式2-2 個表_処遇'!T11:T110,"*加算Ⅱ*"),IF(AND(AG70=TRUE, OR(AND(K72=TRUE,M74&lt;&gt;""), AND(K75=TRUE,M76&lt;&gt;""))),"○","×"),""),"")</f>
        <v/>
      </c>
      <c r="AK70" s="338"/>
      <c r="AL70" s="712" t="s">
        <v>379</v>
      </c>
      <c r="AM70" s="763"/>
      <c r="AN70" s="763"/>
      <c r="AO70" s="763"/>
      <c r="AP70" s="763"/>
      <c r="AQ70" s="763"/>
      <c r="AR70" s="763"/>
      <c r="AS70" s="763"/>
      <c r="AT70" s="763"/>
      <c r="AU70" s="763"/>
      <c r="AV70" s="764"/>
      <c r="AW70" s="226"/>
    </row>
    <row r="71" spans="1:49" s="225" customFormat="1" ht="31.5" customHeight="1" thickBot="1">
      <c r="A71" s="962"/>
      <c r="B71" s="339" t="s">
        <v>42</v>
      </c>
      <c r="C71" s="895" t="s">
        <v>156</v>
      </c>
      <c r="D71" s="896"/>
      <c r="E71" s="896"/>
      <c r="F71" s="896"/>
      <c r="G71" s="896"/>
      <c r="H71" s="896"/>
      <c r="I71" s="896"/>
      <c r="J71" s="896"/>
      <c r="K71" s="804"/>
      <c r="L71" s="804"/>
      <c r="M71" s="804"/>
      <c r="N71" s="804"/>
      <c r="O71" s="804"/>
      <c r="P71" s="804"/>
      <c r="Q71" s="804"/>
      <c r="R71" s="804"/>
      <c r="S71" s="804"/>
      <c r="T71" s="804"/>
      <c r="U71" s="804"/>
      <c r="V71" s="804"/>
      <c r="W71" s="804"/>
      <c r="X71" s="804"/>
      <c r="Y71" s="804"/>
      <c r="Z71" s="804"/>
      <c r="AA71" s="804"/>
      <c r="AB71" s="804"/>
      <c r="AC71" s="804"/>
      <c r="AD71" s="804"/>
      <c r="AE71" s="804"/>
      <c r="AF71" s="804"/>
      <c r="AG71" s="804"/>
      <c r="AH71" s="804"/>
      <c r="AI71" s="804"/>
      <c r="AJ71" s="897"/>
      <c r="AL71" s="340"/>
      <c r="AM71" s="220"/>
      <c r="AN71" s="220"/>
      <c r="AO71" s="220"/>
      <c r="AP71" s="226"/>
      <c r="AQ71" s="226"/>
      <c r="AR71" s="226"/>
      <c r="AS71" s="226"/>
      <c r="AT71" s="226"/>
      <c r="AU71" s="226"/>
      <c r="AV71" s="226"/>
      <c r="AW71" s="226"/>
    </row>
    <row r="72" spans="1:49" s="225" customFormat="1" ht="12" customHeight="1">
      <c r="A72" s="963"/>
      <c r="B72" s="883"/>
      <c r="C72" s="939" t="s">
        <v>146</v>
      </c>
      <c r="D72" s="738"/>
      <c r="E72" s="738"/>
      <c r="F72" s="738"/>
      <c r="G72" s="738"/>
      <c r="H72" s="738"/>
      <c r="I72" s="738"/>
      <c r="J72" s="738"/>
      <c r="K72" s="835" t="b">
        <v>0</v>
      </c>
      <c r="L72" s="940" t="s">
        <v>147</v>
      </c>
      <c r="M72" s="815" t="s">
        <v>339</v>
      </c>
      <c r="N72" s="816"/>
      <c r="O72" s="816"/>
      <c r="P72" s="816"/>
      <c r="Q72" s="816"/>
      <c r="R72" s="816"/>
      <c r="S72" s="816"/>
      <c r="T72" s="816"/>
      <c r="U72" s="816"/>
      <c r="V72" s="816"/>
      <c r="W72" s="816"/>
      <c r="X72" s="816"/>
      <c r="Y72" s="816"/>
      <c r="Z72" s="816"/>
      <c r="AA72" s="816"/>
      <c r="AB72" s="816"/>
      <c r="AC72" s="816"/>
      <c r="AD72" s="816"/>
      <c r="AE72" s="816"/>
      <c r="AF72" s="816"/>
      <c r="AG72" s="816"/>
      <c r="AH72" s="816"/>
      <c r="AI72" s="816"/>
      <c r="AJ72" s="817"/>
      <c r="AK72" s="341"/>
      <c r="AL72" s="342"/>
      <c r="AM72" s="226"/>
      <c r="AN72" s="226"/>
      <c r="AO72" s="226"/>
      <c r="AP72" s="226"/>
      <c r="AQ72" s="226"/>
      <c r="AR72" s="226"/>
      <c r="AS72" s="226"/>
      <c r="AT72" s="226"/>
      <c r="AU72" s="226"/>
      <c r="AV72" s="226"/>
      <c r="AW72" s="226"/>
    </row>
    <row r="73" spans="1:49" s="225" customFormat="1" ht="13.5" customHeight="1">
      <c r="A73" s="963"/>
      <c r="B73" s="884"/>
      <c r="C73" s="939"/>
      <c r="D73" s="738"/>
      <c r="E73" s="738"/>
      <c r="F73" s="738"/>
      <c r="G73" s="738"/>
      <c r="H73" s="738"/>
      <c r="I73" s="738"/>
      <c r="J73" s="738"/>
      <c r="K73" s="836"/>
      <c r="L73" s="941"/>
      <c r="M73" s="818"/>
      <c r="N73" s="804"/>
      <c r="O73" s="804"/>
      <c r="P73" s="804"/>
      <c r="Q73" s="804"/>
      <c r="R73" s="804"/>
      <c r="S73" s="804"/>
      <c r="T73" s="804"/>
      <c r="U73" s="804"/>
      <c r="V73" s="804"/>
      <c r="W73" s="804"/>
      <c r="X73" s="804"/>
      <c r="Y73" s="804"/>
      <c r="Z73" s="804"/>
      <c r="AA73" s="804"/>
      <c r="AB73" s="804"/>
      <c r="AC73" s="804"/>
      <c r="AD73" s="804"/>
      <c r="AE73" s="804"/>
      <c r="AF73" s="804"/>
      <c r="AG73" s="804"/>
      <c r="AH73" s="804"/>
      <c r="AI73" s="804"/>
      <c r="AJ73" s="819"/>
      <c r="AK73" s="341"/>
      <c r="AL73" s="342"/>
      <c r="AM73" s="220"/>
      <c r="AN73" s="220"/>
      <c r="AO73" s="226"/>
      <c r="AP73" s="226"/>
      <c r="AQ73" s="226"/>
      <c r="AR73" s="226"/>
      <c r="AS73" s="226"/>
      <c r="AT73" s="226"/>
      <c r="AU73" s="226"/>
      <c r="AV73" s="226"/>
      <c r="AW73" s="226"/>
    </row>
    <row r="74" spans="1:49" s="225" customFormat="1" ht="33" customHeight="1">
      <c r="A74" s="963"/>
      <c r="B74" s="884"/>
      <c r="C74" s="939"/>
      <c r="D74" s="738"/>
      <c r="E74" s="738"/>
      <c r="F74" s="738"/>
      <c r="G74" s="738"/>
      <c r="H74" s="738"/>
      <c r="I74" s="738"/>
      <c r="J74" s="738"/>
      <c r="K74" s="837"/>
      <c r="L74" s="942"/>
      <c r="M74" s="740"/>
      <c r="N74" s="741"/>
      <c r="O74" s="741"/>
      <c r="P74" s="741"/>
      <c r="Q74" s="741"/>
      <c r="R74" s="741"/>
      <c r="S74" s="741"/>
      <c r="T74" s="741"/>
      <c r="U74" s="741"/>
      <c r="V74" s="741"/>
      <c r="W74" s="741"/>
      <c r="X74" s="741"/>
      <c r="Y74" s="741"/>
      <c r="Z74" s="741"/>
      <c r="AA74" s="741"/>
      <c r="AB74" s="741"/>
      <c r="AC74" s="741"/>
      <c r="AD74" s="741"/>
      <c r="AE74" s="741"/>
      <c r="AF74" s="741"/>
      <c r="AG74" s="741"/>
      <c r="AH74" s="741"/>
      <c r="AI74" s="741"/>
      <c r="AJ74" s="742"/>
      <c r="AL74" s="342"/>
      <c r="AM74" s="226"/>
      <c r="AN74" s="226"/>
      <c r="AO74" s="226"/>
      <c r="AP74" s="226"/>
      <c r="AQ74" s="226"/>
      <c r="AR74" s="226"/>
      <c r="AS74" s="226"/>
      <c r="AT74" s="226"/>
      <c r="AU74" s="226"/>
      <c r="AV74" s="226"/>
      <c r="AW74" s="226"/>
    </row>
    <row r="75" spans="1:49" s="225" customFormat="1" ht="19.5" customHeight="1">
      <c r="A75" s="963"/>
      <c r="B75" s="884"/>
      <c r="C75" s="939"/>
      <c r="D75" s="738"/>
      <c r="E75" s="738"/>
      <c r="F75" s="738"/>
      <c r="G75" s="738"/>
      <c r="H75" s="738"/>
      <c r="I75" s="738"/>
      <c r="J75" s="738"/>
      <c r="K75" s="838" t="b">
        <v>0</v>
      </c>
      <c r="L75" s="941" t="s">
        <v>10</v>
      </c>
      <c r="M75" s="343" t="s">
        <v>45</v>
      </c>
      <c r="N75" s="344"/>
      <c r="O75" s="344"/>
      <c r="P75" s="344"/>
      <c r="Q75" s="344"/>
      <c r="R75" s="344"/>
      <c r="S75" s="344"/>
      <c r="T75" s="344"/>
      <c r="U75" s="344"/>
      <c r="V75" s="265" t="s">
        <v>330</v>
      </c>
      <c r="W75" s="344"/>
      <c r="X75" s="344"/>
      <c r="Y75" s="344"/>
      <c r="Z75" s="344"/>
      <c r="AA75" s="344"/>
      <c r="AB75" s="344"/>
      <c r="AC75" s="344"/>
      <c r="AD75" s="344"/>
      <c r="AE75" s="344"/>
      <c r="AF75" s="344"/>
      <c r="AG75" s="344"/>
      <c r="AH75" s="344"/>
      <c r="AI75" s="344"/>
      <c r="AJ75" s="345"/>
      <c r="AK75" s="341"/>
      <c r="AL75" s="342"/>
      <c r="AM75" s="226"/>
      <c r="AN75" s="226"/>
      <c r="AO75" s="226"/>
      <c r="AP75" s="226"/>
      <c r="AQ75" s="226"/>
      <c r="AR75" s="226"/>
      <c r="AS75" s="226"/>
      <c r="AT75" s="226"/>
      <c r="AU75" s="226"/>
      <c r="AV75" s="226"/>
      <c r="AW75" s="226"/>
    </row>
    <row r="76" spans="1:49" s="225" customFormat="1" ht="35.25" customHeight="1" thickBot="1">
      <c r="A76" s="964"/>
      <c r="B76" s="884"/>
      <c r="C76" s="939"/>
      <c r="D76" s="738"/>
      <c r="E76" s="738"/>
      <c r="F76" s="738"/>
      <c r="G76" s="738"/>
      <c r="H76" s="738"/>
      <c r="I76" s="738"/>
      <c r="J76" s="738"/>
      <c r="K76" s="839"/>
      <c r="L76" s="955"/>
      <c r="M76" s="812"/>
      <c r="N76" s="813"/>
      <c r="O76" s="813"/>
      <c r="P76" s="813"/>
      <c r="Q76" s="813"/>
      <c r="R76" s="813"/>
      <c r="S76" s="813"/>
      <c r="T76" s="813"/>
      <c r="U76" s="813"/>
      <c r="V76" s="813"/>
      <c r="W76" s="813"/>
      <c r="X76" s="813"/>
      <c r="Y76" s="813"/>
      <c r="Z76" s="813"/>
      <c r="AA76" s="813"/>
      <c r="AB76" s="813"/>
      <c r="AC76" s="813"/>
      <c r="AD76" s="813"/>
      <c r="AE76" s="813"/>
      <c r="AF76" s="813"/>
      <c r="AG76" s="813"/>
      <c r="AH76" s="813"/>
      <c r="AI76" s="813"/>
      <c r="AJ76" s="814"/>
      <c r="AL76" s="346"/>
      <c r="AM76" s="226"/>
      <c r="AN76" s="226"/>
      <c r="AO76" s="226"/>
      <c r="AP76" s="226"/>
      <c r="AQ76" s="226"/>
      <c r="AR76" s="226"/>
      <c r="AS76" s="226"/>
      <c r="AT76" s="226"/>
      <c r="AU76" s="226"/>
      <c r="AV76" s="226"/>
      <c r="AW76" s="226"/>
    </row>
    <row r="77" spans="1:49" s="225" customFormat="1" ht="18" customHeight="1">
      <c r="A77" s="347"/>
      <c r="B77" s="348" t="s">
        <v>152</v>
      </c>
      <c r="C77" s="329" t="s">
        <v>153</v>
      </c>
      <c r="D77" s="349"/>
      <c r="E77" s="349"/>
      <c r="F77" s="349"/>
      <c r="G77" s="349"/>
      <c r="H77" s="349"/>
      <c r="I77" s="349"/>
      <c r="J77" s="349"/>
      <c r="K77" s="330"/>
      <c r="L77" s="330"/>
      <c r="M77" s="330"/>
      <c r="N77" s="330"/>
      <c r="O77" s="330"/>
      <c r="P77" s="330"/>
      <c r="Q77" s="330"/>
      <c r="R77" s="330"/>
      <c r="S77" s="330"/>
      <c r="T77" s="330"/>
      <c r="U77" s="330"/>
      <c r="V77" s="330"/>
      <c r="W77" s="330"/>
      <c r="X77" s="330"/>
      <c r="Y77" s="331"/>
      <c r="Z77" s="331"/>
      <c r="AA77" s="331"/>
      <c r="AB77" s="331"/>
      <c r="AC77" s="282"/>
      <c r="AD77" s="282"/>
      <c r="AE77" s="282"/>
      <c r="AF77" s="282"/>
      <c r="AG77" s="332"/>
      <c r="AH77" s="332"/>
      <c r="AI77" s="332"/>
      <c r="AJ77" s="350"/>
      <c r="AK77" s="319"/>
      <c r="AL77" s="320"/>
      <c r="AM77" s="226"/>
      <c r="AN77" s="226"/>
      <c r="AO77" s="226"/>
      <c r="AP77" s="226"/>
      <c r="AQ77" s="226"/>
      <c r="AR77" s="226"/>
      <c r="AS77" s="226"/>
      <c r="AT77" s="226"/>
      <c r="AU77" s="226"/>
      <c r="AV77" s="226"/>
      <c r="AW77" s="226"/>
    </row>
    <row r="78" spans="1:49" s="225" customFormat="1" ht="12" customHeight="1" thickBot="1">
      <c r="A78" s="351"/>
      <c r="B78" s="351"/>
      <c r="C78" s="351"/>
      <c r="D78" s="351"/>
      <c r="E78" s="351"/>
      <c r="F78" s="351"/>
      <c r="G78" s="351"/>
      <c r="H78" s="351"/>
      <c r="I78" s="351"/>
      <c r="J78" s="351"/>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L78" s="352"/>
      <c r="AM78" s="226"/>
      <c r="AN78" s="226"/>
      <c r="AO78" s="226"/>
      <c r="AP78" s="226"/>
      <c r="AQ78" s="226"/>
      <c r="AR78" s="226"/>
      <c r="AS78" s="226"/>
      <c r="AT78" s="226"/>
      <c r="AU78" s="226"/>
      <c r="AV78" s="226"/>
      <c r="AW78" s="226"/>
    </row>
    <row r="79" spans="1:49" s="225" customFormat="1" ht="24" customHeight="1" thickBot="1">
      <c r="A79" s="335" t="s">
        <v>163</v>
      </c>
      <c r="B79" s="353"/>
      <c r="C79" s="353"/>
      <c r="D79" s="353"/>
      <c r="E79" s="353"/>
      <c r="F79" s="353"/>
      <c r="G79" s="353"/>
      <c r="H79" s="353"/>
      <c r="I79" s="353"/>
      <c r="J79" s="353"/>
      <c r="K79" s="353"/>
      <c r="L79" s="353"/>
      <c r="M79" s="353"/>
      <c r="N79" s="353"/>
      <c r="O79" s="353"/>
      <c r="P79" s="353"/>
      <c r="Q79" s="353"/>
      <c r="R79" s="353"/>
      <c r="S79" s="353"/>
      <c r="T79" s="353"/>
      <c r="U79" s="311" t="s">
        <v>65</v>
      </c>
      <c r="V79" s="312"/>
      <c r="W79" s="354"/>
      <c r="X79" s="354"/>
      <c r="Y79" s="354"/>
      <c r="Z79" s="354"/>
      <c r="AA79" s="354"/>
      <c r="AB79" s="354"/>
      <c r="AC79" s="354"/>
      <c r="AD79" s="354"/>
      <c r="AE79" s="354"/>
      <c r="AF79" s="354"/>
      <c r="AG79" s="203" t="b">
        <v>0</v>
      </c>
      <c r="AH79" s="313" t="s">
        <v>49</v>
      </c>
      <c r="AI79" s="312"/>
      <c r="AJ79" s="274" t="str">
        <f>IF(B19="○",IF(COUNTIF('別紙様式2-2 個表_処遇'!T11:T110,"*加算Ⅰ*"),IF(AND(AG79=TRUE,OR(K81=TRUE,K82=TRUE,K83=TRUE)),"○","×"),""),"")</f>
        <v/>
      </c>
      <c r="AK79"/>
      <c r="AL79" s="712" t="s">
        <v>380</v>
      </c>
      <c r="AM79" s="713"/>
      <c r="AN79" s="713"/>
      <c r="AO79" s="713"/>
      <c r="AP79" s="713"/>
      <c r="AQ79" s="713"/>
      <c r="AR79" s="713"/>
      <c r="AS79" s="713"/>
      <c r="AT79" s="713"/>
      <c r="AU79" s="713"/>
      <c r="AV79" s="714"/>
      <c r="AW79" s="226"/>
    </row>
    <row r="80" spans="1:49" s="225" customFormat="1" ht="28.5" customHeight="1" thickBot="1">
      <c r="A80" s="962"/>
      <c r="B80" s="315" t="s">
        <v>143</v>
      </c>
      <c r="C80" s="736" t="s">
        <v>66</v>
      </c>
      <c r="D80" s="737"/>
      <c r="E80" s="737"/>
      <c r="F80" s="737"/>
      <c r="G80" s="737"/>
      <c r="H80" s="737"/>
      <c r="I80" s="737"/>
      <c r="J80" s="737"/>
      <c r="K80" s="737"/>
      <c r="L80" s="737"/>
      <c r="M80" s="737"/>
      <c r="N80" s="737"/>
      <c r="O80" s="737"/>
      <c r="P80" s="737"/>
      <c r="Q80" s="737"/>
      <c r="R80" s="737"/>
      <c r="S80" s="737"/>
      <c r="T80" s="737"/>
      <c r="U80" s="738"/>
      <c r="V80" s="738"/>
      <c r="W80" s="738"/>
      <c r="X80" s="738"/>
      <c r="Y80" s="738"/>
      <c r="Z80" s="738"/>
      <c r="AA80" s="738"/>
      <c r="AB80" s="738"/>
      <c r="AC80" s="738"/>
      <c r="AD80" s="738"/>
      <c r="AE80" s="738"/>
      <c r="AF80" s="738"/>
      <c r="AG80" s="738"/>
      <c r="AH80" s="738"/>
      <c r="AI80" s="738"/>
      <c r="AJ80" s="739"/>
      <c r="AK80"/>
      <c r="AL80" s="226"/>
      <c r="AM80" s="226"/>
      <c r="AN80" s="226"/>
      <c r="AO80" s="226"/>
      <c r="AP80" s="226"/>
      <c r="AQ80" s="226"/>
      <c r="AR80" s="226"/>
      <c r="AS80" s="226"/>
      <c r="AT80" s="226"/>
      <c r="AU80" s="226"/>
      <c r="AV80" s="226"/>
      <c r="AW80" s="226"/>
    </row>
    <row r="81" spans="1:49" s="225" customFormat="1" ht="30.75" customHeight="1">
      <c r="A81" s="963"/>
      <c r="B81" s="883"/>
      <c r="C81" s="1003" t="s">
        <v>155</v>
      </c>
      <c r="D81" s="845"/>
      <c r="E81" s="845"/>
      <c r="F81" s="845"/>
      <c r="G81" s="845"/>
      <c r="H81" s="845"/>
      <c r="I81" s="845"/>
      <c r="J81" s="1004"/>
      <c r="K81" s="204" t="b">
        <v>0</v>
      </c>
      <c r="L81" s="355" t="s">
        <v>68</v>
      </c>
      <c r="M81" s="840" t="s">
        <v>43</v>
      </c>
      <c r="N81" s="841"/>
      <c r="O81" s="841"/>
      <c r="P81" s="841"/>
      <c r="Q81" s="841"/>
      <c r="R81" s="841"/>
      <c r="S81" s="841"/>
      <c r="T81" s="841"/>
      <c r="U81" s="841"/>
      <c r="V81" s="841"/>
      <c r="W81" s="841"/>
      <c r="X81" s="841"/>
      <c r="Y81" s="841"/>
      <c r="Z81" s="841"/>
      <c r="AA81" s="841"/>
      <c r="AB81" s="841"/>
      <c r="AC81" s="841"/>
      <c r="AD81" s="841"/>
      <c r="AE81" s="841"/>
      <c r="AF81" s="841"/>
      <c r="AG81" s="841"/>
      <c r="AH81" s="841"/>
      <c r="AI81" s="841"/>
      <c r="AJ81" s="842"/>
      <c r="AK81"/>
      <c r="AL81" s="320"/>
      <c r="AM81" s="226"/>
      <c r="AN81" s="226"/>
      <c r="AO81" s="226"/>
      <c r="AP81" s="226"/>
      <c r="AQ81" s="226"/>
      <c r="AR81" s="226"/>
      <c r="AS81" s="226"/>
      <c r="AT81" s="226"/>
      <c r="AU81" s="226"/>
      <c r="AV81" s="226"/>
      <c r="AW81" s="226"/>
    </row>
    <row r="82" spans="1:49" s="225" customFormat="1" ht="39.75" customHeight="1">
      <c r="A82" s="963"/>
      <c r="B82" s="884"/>
      <c r="C82" s="939"/>
      <c r="D82" s="738"/>
      <c r="E82" s="738"/>
      <c r="F82" s="738"/>
      <c r="G82" s="738"/>
      <c r="H82" s="738"/>
      <c r="I82" s="738"/>
      <c r="J82" s="865"/>
      <c r="K82" s="205" t="b">
        <v>0</v>
      </c>
      <c r="L82" s="356" t="s">
        <v>149</v>
      </c>
      <c r="M82" s="830" t="s">
        <v>40</v>
      </c>
      <c r="N82" s="831"/>
      <c r="O82" s="831"/>
      <c r="P82" s="831"/>
      <c r="Q82" s="831"/>
      <c r="R82" s="831"/>
      <c r="S82" s="831"/>
      <c r="T82" s="831"/>
      <c r="U82" s="831"/>
      <c r="V82" s="831"/>
      <c r="W82" s="831"/>
      <c r="X82" s="831"/>
      <c r="Y82" s="831"/>
      <c r="Z82" s="831"/>
      <c r="AA82" s="831"/>
      <c r="AB82" s="831"/>
      <c r="AC82" s="831"/>
      <c r="AD82" s="831"/>
      <c r="AE82" s="831"/>
      <c r="AF82" s="831"/>
      <c r="AG82" s="831"/>
      <c r="AH82" s="831"/>
      <c r="AI82" s="831"/>
      <c r="AJ82" s="832"/>
      <c r="AK82" s="357"/>
      <c r="AL82" s="358"/>
      <c r="AM82" s="226"/>
      <c r="AN82" s="226"/>
      <c r="AO82" s="226"/>
      <c r="AP82" s="226"/>
      <c r="AQ82" s="226"/>
      <c r="AR82" s="226"/>
      <c r="AS82" s="226"/>
      <c r="AT82" s="226"/>
      <c r="AU82" s="226"/>
      <c r="AV82" s="226"/>
      <c r="AW82" s="226"/>
    </row>
    <row r="83" spans="1:49" s="225" customFormat="1" ht="40.5" customHeight="1" thickBot="1">
      <c r="A83" s="964"/>
      <c r="B83" s="885"/>
      <c r="C83" s="1005"/>
      <c r="D83" s="768"/>
      <c r="E83" s="768"/>
      <c r="F83" s="768"/>
      <c r="G83" s="768"/>
      <c r="H83" s="768"/>
      <c r="I83" s="768"/>
      <c r="J83" s="769"/>
      <c r="K83" s="206" t="b">
        <v>0</v>
      </c>
      <c r="L83" s="359" t="s">
        <v>148</v>
      </c>
      <c r="M83" s="973" t="s">
        <v>44</v>
      </c>
      <c r="N83" s="974"/>
      <c r="O83" s="974"/>
      <c r="P83" s="974"/>
      <c r="Q83" s="974"/>
      <c r="R83" s="974"/>
      <c r="S83" s="974"/>
      <c r="T83" s="974"/>
      <c r="U83" s="974"/>
      <c r="V83" s="974"/>
      <c r="W83" s="974"/>
      <c r="X83" s="974"/>
      <c r="Y83" s="974"/>
      <c r="Z83" s="974"/>
      <c r="AA83" s="974"/>
      <c r="AB83" s="974"/>
      <c r="AC83" s="974"/>
      <c r="AD83" s="974"/>
      <c r="AE83" s="974"/>
      <c r="AF83" s="974"/>
      <c r="AG83" s="974"/>
      <c r="AH83" s="974"/>
      <c r="AI83" s="974"/>
      <c r="AJ83" s="975"/>
      <c r="AK83" s="357"/>
      <c r="AL83" s="358"/>
      <c r="AM83" s="226"/>
      <c r="AN83" s="226"/>
      <c r="AO83" s="226"/>
      <c r="AP83" s="226"/>
      <c r="AQ83" s="226"/>
      <c r="AR83" s="226"/>
      <c r="AS83" s="226"/>
      <c r="AT83" s="226"/>
      <c r="AU83" s="226"/>
      <c r="AV83" s="226"/>
      <c r="AW83" s="226"/>
    </row>
    <row r="84" spans="1:49" s="225" customFormat="1" ht="24.75" customHeight="1">
      <c r="A84" s="347"/>
      <c r="B84" s="348" t="s">
        <v>152</v>
      </c>
      <c r="C84" s="329" t="s">
        <v>153</v>
      </c>
      <c r="D84" s="349"/>
      <c r="E84" s="349"/>
      <c r="F84" s="349"/>
      <c r="G84" s="349"/>
      <c r="H84" s="349"/>
      <c r="I84" s="349"/>
      <c r="J84" s="349"/>
      <c r="K84" s="330"/>
      <c r="L84" s="330"/>
      <c r="M84" s="330"/>
      <c r="N84" s="330"/>
      <c r="O84" s="330"/>
      <c r="P84" s="330"/>
      <c r="Q84" s="330"/>
      <c r="R84" s="330"/>
      <c r="S84" s="330"/>
      <c r="T84" s="330"/>
      <c r="U84" s="330"/>
      <c r="V84" s="330"/>
      <c r="W84" s="330"/>
      <c r="X84" s="330"/>
      <c r="Y84" s="331"/>
      <c r="Z84" s="331"/>
      <c r="AA84" s="331"/>
      <c r="AB84" s="331"/>
      <c r="AC84" s="282"/>
      <c r="AD84" s="282"/>
      <c r="AE84" s="282"/>
      <c r="AF84" s="282"/>
      <c r="AG84" s="332"/>
      <c r="AH84" s="332"/>
      <c r="AI84" s="332"/>
      <c r="AJ84" s="350"/>
      <c r="AK84" s="319"/>
      <c r="AL84" s="320"/>
      <c r="AM84" s="226"/>
      <c r="AN84" s="226"/>
      <c r="AO84" s="226"/>
      <c r="AP84" s="226"/>
      <c r="AQ84" s="226"/>
      <c r="AR84" s="226"/>
      <c r="AS84" s="226"/>
      <c r="AT84" s="226"/>
      <c r="AU84" s="226"/>
      <c r="AV84" s="226"/>
      <c r="AW84" s="226"/>
    </row>
    <row r="85" spans="1:49" s="225" customFormat="1" ht="30" customHeight="1">
      <c r="A85" s="976" t="s">
        <v>438</v>
      </c>
      <c r="B85" s="976"/>
      <c r="C85" s="976"/>
      <c r="D85" s="976"/>
      <c r="E85" s="976"/>
      <c r="F85" s="976"/>
      <c r="G85" s="976"/>
      <c r="H85" s="976"/>
      <c r="I85" s="976"/>
      <c r="J85" s="976"/>
      <c r="K85" s="976"/>
      <c r="L85" s="976"/>
      <c r="M85" s="976"/>
      <c r="N85" s="976"/>
      <c r="O85" s="976"/>
      <c r="P85" s="976"/>
      <c r="Q85" s="976"/>
      <c r="R85" s="976"/>
      <c r="S85" s="976"/>
      <c r="T85" s="976"/>
      <c r="U85" s="976"/>
      <c r="V85" s="976"/>
      <c r="W85" s="976"/>
      <c r="X85" s="976"/>
      <c r="Y85" s="976"/>
      <c r="Z85" s="976"/>
      <c r="AA85" s="976"/>
      <c r="AB85" s="976"/>
      <c r="AC85" s="976"/>
      <c r="AD85" s="976"/>
      <c r="AE85" s="976"/>
      <c r="AF85" s="976"/>
      <c r="AG85" s="976"/>
      <c r="AH85" s="976"/>
      <c r="AI85" s="976"/>
      <c r="AJ85" s="976"/>
      <c r="AL85" s="346"/>
      <c r="AM85" s="226"/>
      <c r="AN85" s="226"/>
      <c r="AO85" s="226"/>
      <c r="AP85" s="226"/>
      <c r="AQ85" s="226"/>
      <c r="AR85" s="226"/>
      <c r="AS85" s="226"/>
      <c r="AT85" s="226"/>
      <c r="AU85" s="226"/>
      <c r="AV85" s="226"/>
      <c r="AW85" s="226"/>
    </row>
    <row r="86" spans="1:49" s="225" customFormat="1" ht="13.5" customHeight="1">
      <c r="A86" s="360"/>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L86" s="346"/>
      <c r="AM86" s="226"/>
      <c r="AN86" s="226"/>
      <c r="AO86" s="226"/>
      <c r="AP86" s="226"/>
      <c r="AQ86" s="226"/>
      <c r="AR86" s="226"/>
      <c r="AS86" s="226"/>
      <c r="AT86" s="226"/>
      <c r="AU86" s="226"/>
      <c r="AV86" s="226"/>
      <c r="AW86" s="226"/>
    </row>
    <row r="87" spans="1:49" ht="23.25" customHeight="1">
      <c r="A87" s="267" t="s">
        <v>433</v>
      </c>
      <c r="B87" s="245"/>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6" t="s">
        <v>305</v>
      </c>
      <c r="C88" s="361"/>
      <c r="D88" s="361"/>
      <c r="E88" s="361"/>
      <c r="F88" s="361"/>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U88" s="236"/>
    </row>
    <row r="89" spans="1:49">
      <c r="A89" s="301" t="s">
        <v>70</v>
      </c>
      <c r="B89" s="261" t="s">
        <v>430</v>
      </c>
      <c r="C89" s="361"/>
      <c r="D89" s="361"/>
      <c r="E89" s="361"/>
      <c r="F89" s="361"/>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U89" s="236"/>
    </row>
    <row r="90" spans="1:49" ht="22.5" customHeight="1">
      <c r="A90" s="362" t="s">
        <v>360</v>
      </c>
      <c r="B90" s="854" t="s">
        <v>439</v>
      </c>
      <c r="C90" s="854"/>
      <c r="D90" s="854"/>
      <c r="E90" s="854"/>
      <c r="F90" s="854"/>
      <c r="G90" s="854"/>
      <c r="H90" s="854"/>
      <c r="I90" s="854"/>
      <c r="J90" s="854"/>
      <c r="K90" s="854"/>
      <c r="L90" s="854"/>
      <c r="M90" s="854"/>
      <c r="N90" s="854"/>
      <c r="O90" s="854"/>
      <c r="P90" s="854"/>
      <c r="Q90" s="854"/>
      <c r="R90" s="854"/>
      <c r="S90" s="854"/>
      <c r="T90" s="854"/>
      <c r="U90" s="854"/>
      <c r="V90" s="854"/>
      <c r="W90" s="854"/>
      <c r="X90" s="854"/>
      <c r="Y90" s="854"/>
      <c r="Z90" s="854"/>
      <c r="AA90" s="854"/>
      <c r="AB90" s="854"/>
      <c r="AC90" s="854"/>
      <c r="AD90" s="854"/>
      <c r="AE90" s="854"/>
      <c r="AF90" s="854"/>
      <c r="AG90" s="854"/>
      <c r="AH90" s="854"/>
      <c r="AI90" s="854"/>
      <c r="AJ90" s="854"/>
      <c r="AU90" s="236"/>
    </row>
    <row r="91" spans="1:49" ht="22.5" customHeight="1">
      <c r="A91" s="362" t="s">
        <v>361</v>
      </c>
      <c r="B91" s="854" t="s">
        <v>440</v>
      </c>
      <c r="C91" s="1007"/>
      <c r="D91" s="1007"/>
      <c r="E91" s="1007"/>
      <c r="F91" s="1007"/>
      <c r="G91" s="1007"/>
      <c r="H91" s="1007"/>
      <c r="I91" s="1007"/>
      <c r="J91" s="1007"/>
      <c r="K91" s="1007"/>
      <c r="L91" s="1007"/>
      <c r="M91" s="1007"/>
      <c r="N91" s="1007"/>
      <c r="O91" s="1007"/>
      <c r="P91" s="1007"/>
      <c r="Q91" s="1007"/>
      <c r="R91" s="1007"/>
      <c r="S91" s="1007"/>
      <c r="T91" s="1007"/>
      <c r="U91" s="1007"/>
      <c r="V91" s="1007"/>
      <c r="W91" s="1007"/>
      <c r="X91" s="1007"/>
      <c r="Y91" s="1007"/>
      <c r="Z91" s="1007"/>
      <c r="AA91" s="1007"/>
      <c r="AB91" s="1007"/>
      <c r="AC91" s="1007"/>
      <c r="AD91" s="1007"/>
      <c r="AE91" s="1007"/>
      <c r="AF91" s="1007"/>
      <c r="AG91" s="1007"/>
      <c r="AH91" s="1007"/>
      <c r="AI91" s="1007"/>
      <c r="AJ91" s="1007"/>
      <c r="AU91" s="236"/>
    </row>
    <row r="92" spans="1:49">
      <c r="A92" s="362" t="s">
        <v>362</v>
      </c>
      <c r="B92" s="261" t="s">
        <v>441</v>
      </c>
      <c r="C92" s="361"/>
      <c r="D92" s="361"/>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U92" s="236"/>
    </row>
    <row r="93" spans="1:49" ht="24" customHeight="1">
      <c r="A93" s="362" t="s">
        <v>363</v>
      </c>
      <c r="B93" s="1008" t="s">
        <v>431</v>
      </c>
      <c r="C93" s="1008"/>
      <c r="D93" s="1008"/>
      <c r="E93" s="1008"/>
      <c r="F93" s="1008"/>
      <c r="G93" s="1008"/>
      <c r="H93" s="1008"/>
      <c r="I93" s="1008"/>
      <c r="J93" s="1008"/>
      <c r="K93" s="1008"/>
      <c r="L93" s="1008"/>
      <c r="M93" s="1008"/>
      <c r="N93" s="1008"/>
      <c r="O93" s="1008"/>
      <c r="P93" s="1008"/>
      <c r="Q93" s="1008"/>
      <c r="R93" s="1008"/>
      <c r="S93" s="1008"/>
      <c r="T93" s="1008"/>
      <c r="U93" s="1008"/>
      <c r="V93" s="1008"/>
      <c r="W93" s="1008"/>
      <c r="X93" s="1008"/>
      <c r="Y93" s="1008"/>
      <c r="Z93" s="1008"/>
      <c r="AA93" s="1008"/>
      <c r="AB93" s="1008"/>
      <c r="AC93" s="1008"/>
      <c r="AD93" s="1008"/>
      <c r="AE93" s="1008"/>
      <c r="AF93" s="1008"/>
      <c r="AG93" s="1008"/>
      <c r="AH93" s="1008"/>
      <c r="AI93" s="1008"/>
      <c r="AJ93" s="1008"/>
      <c r="AU93" s="236"/>
    </row>
    <row r="94" spans="1:49" ht="6" customHeight="1">
      <c r="A94" s="362"/>
      <c r="B94" s="363"/>
      <c r="C94" s="363"/>
      <c r="D94" s="363"/>
      <c r="E94" s="363"/>
      <c r="F94" s="363"/>
      <c r="G94" s="363"/>
      <c r="H94" s="363"/>
      <c r="I94" s="363"/>
      <c r="J94" s="363"/>
      <c r="K94" s="363"/>
      <c r="L94" s="363"/>
      <c r="M94" s="363"/>
      <c r="N94" s="363"/>
      <c r="O94" s="363"/>
      <c r="P94" s="363"/>
      <c r="Q94" s="363"/>
      <c r="R94" s="363"/>
      <c r="S94" s="363"/>
      <c r="T94" s="363"/>
      <c r="U94" s="363"/>
      <c r="V94" s="363"/>
      <c r="W94" s="363"/>
      <c r="X94" s="363"/>
      <c r="Y94" s="363"/>
      <c r="Z94" s="363"/>
      <c r="AA94" s="363"/>
      <c r="AB94" s="363"/>
      <c r="AC94" s="363"/>
      <c r="AD94" s="363"/>
      <c r="AE94" s="363"/>
      <c r="AF94" s="363"/>
      <c r="AG94" s="363"/>
      <c r="AH94" s="363"/>
      <c r="AI94" s="363"/>
      <c r="AJ94" s="363"/>
      <c r="AU94" s="236"/>
    </row>
    <row r="95" spans="1:49" ht="30.75" customHeight="1">
      <c r="A95" s="268" t="s">
        <v>275</v>
      </c>
      <c r="B95" s="269"/>
      <c r="C95" s="270"/>
      <c r="D95" s="270"/>
      <c r="E95" s="270"/>
      <c r="F95" s="270"/>
      <c r="G95" s="270"/>
      <c r="H95" s="270"/>
      <c r="I95" s="270"/>
      <c r="J95" s="270"/>
      <c r="K95" s="270"/>
      <c r="L95" s="271"/>
      <c r="M95" s="271"/>
      <c r="N95" s="271"/>
      <c r="O95" s="271"/>
      <c r="P95" s="271"/>
      <c r="Q95" s="271"/>
      <c r="R95" s="271"/>
      <c r="S95" s="886">
        <f>W38</f>
        <v>0</v>
      </c>
      <c r="T95" s="887"/>
      <c r="U95" s="887"/>
      <c r="V95" s="887"/>
      <c r="W95" s="887"/>
      <c r="X95" s="364" t="s">
        <v>1</v>
      </c>
      <c r="Y95" s="361"/>
      <c r="Z95" s="361"/>
      <c r="AA95" s="361"/>
      <c r="AB95" s="361"/>
      <c r="AC95" s="361"/>
      <c r="AD95" s="361"/>
      <c r="AE95" s="361"/>
      <c r="AF95" s="361"/>
      <c r="AG95" s="361"/>
      <c r="AH95" s="361"/>
      <c r="AI95" s="361"/>
      <c r="AJ95" s="361"/>
    </row>
    <row r="96" spans="1:49" ht="30.75" customHeight="1" thickBot="1">
      <c r="A96" s="365" t="s">
        <v>445</v>
      </c>
      <c r="C96" s="366"/>
      <c r="D96" s="366"/>
      <c r="E96" s="366"/>
      <c r="F96" s="366"/>
      <c r="G96" s="366"/>
      <c r="H96" s="366"/>
      <c r="I96" s="366"/>
      <c r="J96" s="366"/>
      <c r="K96" s="366"/>
      <c r="L96" s="367"/>
      <c r="M96" s="367"/>
      <c r="N96" s="366"/>
      <c r="O96" s="366"/>
      <c r="P96" s="368"/>
      <c r="Q96" s="368"/>
      <c r="R96" s="369"/>
      <c r="S96" s="794" t="s">
        <v>93</v>
      </c>
      <c r="T96" s="795"/>
      <c r="U96" s="795"/>
      <c r="V96" s="795"/>
      <c r="W96" s="795"/>
      <c r="X96" s="796"/>
      <c r="Y96" s="744" t="s">
        <v>158</v>
      </c>
      <c r="Z96" s="745"/>
      <c r="AA96" s="745"/>
      <c r="AB96" s="745"/>
      <c r="AC96" s="745"/>
      <c r="AD96" s="1025"/>
      <c r="AE96" s="744" t="s">
        <v>94</v>
      </c>
      <c r="AF96" s="745"/>
      <c r="AG96" s="745"/>
      <c r="AH96" s="745"/>
      <c r="AI96" s="745"/>
      <c r="AJ96" s="1025"/>
    </row>
    <row r="97" spans="1:54" ht="26.25" customHeight="1" thickBot="1">
      <c r="A97" s="370"/>
      <c r="B97" s="822" t="s">
        <v>340</v>
      </c>
      <c r="C97" s="823"/>
      <c r="D97" s="823"/>
      <c r="E97" s="823"/>
      <c r="F97" s="823"/>
      <c r="G97" s="823"/>
      <c r="H97" s="823"/>
      <c r="I97" s="823"/>
      <c r="J97" s="823"/>
      <c r="K97" s="823"/>
      <c r="L97" s="823"/>
      <c r="M97" s="823"/>
      <c r="N97" s="823"/>
      <c r="O97" s="823"/>
      <c r="P97" s="823"/>
      <c r="Q97" s="823"/>
      <c r="R97" s="823"/>
      <c r="S97" s="937" t="b">
        <v>0</v>
      </c>
      <c r="T97" s="833"/>
      <c r="U97" s="833"/>
      <c r="V97" s="833"/>
      <c r="W97" s="833"/>
      <c r="X97" s="371"/>
      <c r="Y97" s="833" t="b">
        <v>0</v>
      </c>
      <c r="Z97" s="833"/>
      <c r="AA97" s="833"/>
      <c r="AB97" s="833"/>
      <c r="AC97" s="833"/>
      <c r="AD97" s="372"/>
      <c r="AE97" s="833" t="b">
        <v>0</v>
      </c>
      <c r="AF97" s="833"/>
      <c r="AG97" s="833"/>
      <c r="AH97" s="833"/>
      <c r="AI97" s="834"/>
      <c r="AJ97" s="274" t="str">
        <f>IF(M19="○", IF(OR(AND(NOT(S97),NOT(Y97),AE97),AND(NOT(S97),NOT(Y97),NOT(AE97))),"×","○"),"")</f>
        <v/>
      </c>
      <c r="AK97" s="373"/>
      <c r="AL97" s="712" t="s">
        <v>312</v>
      </c>
      <c r="AM97" s="713"/>
      <c r="AN97" s="713"/>
      <c r="AO97" s="713"/>
      <c r="AP97" s="713"/>
      <c r="AQ97" s="713"/>
      <c r="AR97" s="713"/>
      <c r="AS97" s="713"/>
      <c r="AT97" s="713"/>
      <c r="AU97" s="713"/>
      <c r="AV97" s="714"/>
    </row>
    <row r="98" spans="1:54" ht="18.75" customHeight="1" thickBot="1">
      <c r="A98" s="374"/>
      <c r="B98" s="1001" t="s">
        <v>390</v>
      </c>
      <c r="C98" s="1002"/>
      <c r="D98" s="1002"/>
      <c r="E98" s="1002"/>
      <c r="F98" s="1002"/>
      <c r="G98" s="1002"/>
      <c r="H98" s="1002"/>
      <c r="I98" s="1002"/>
      <c r="J98" s="1002"/>
      <c r="K98" s="1002"/>
      <c r="L98" s="1002"/>
      <c r="M98" s="1002"/>
      <c r="N98" s="1002"/>
      <c r="O98" s="1002"/>
      <c r="P98" s="1002"/>
      <c r="Q98" s="1002"/>
      <c r="R98" s="1002"/>
      <c r="S98" s="753"/>
      <c r="T98" s="754"/>
      <c r="U98" s="754"/>
      <c r="V98" s="754"/>
      <c r="W98" s="754"/>
      <c r="X98" s="375" t="s">
        <v>216</v>
      </c>
      <c r="Y98" s="754"/>
      <c r="Z98" s="754"/>
      <c r="AA98" s="754"/>
      <c r="AB98" s="754"/>
      <c r="AC98" s="754"/>
      <c r="AD98" s="322" t="s">
        <v>216</v>
      </c>
      <c r="AE98" s="754"/>
      <c r="AF98" s="754"/>
      <c r="AG98" s="754"/>
      <c r="AH98" s="754"/>
      <c r="AI98" s="754"/>
      <c r="AJ98" s="376" t="s">
        <v>24</v>
      </c>
      <c r="AK98" s="855" t="s">
        <v>373</v>
      </c>
    </row>
    <row r="99" spans="1:54" ht="17.25" customHeight="1" thickBot="1">
      <c r="A99" s="374"/>
      <c r="B99" s="1017" t="s">
        <v>442</v>
      </c>
      <c r="C99" s="1018"/>
      <c r="D99" s="1018"/>
      <c r="E99" s="1018"/>
      <c r="F99" s="1018"/>
      <c r="G99" s="1018"/>
      <c r="H99" s="1018"/>
      <c r="I99" s="1018"/>
      <c r="J99" s="1018"/>
      <c r="K99" s="1018"/>
      <c r="L99" s="1018"/>
      <c r="M99" s="1018"/>
      <c r="N99" s="1018"/>
      <c r="O99" s="1018"/>
      <c r="P99" s="1018"/>
      <c r="Q99" s="1018"/>
      <c r="R99" s="1019"/>
      <c r="S99" s="1015"/>
      <c r="T99" s="1010"/>
      <c r="U99" s="1010"/>
      <c r="V99" s="1010"/>
      <c r="W99" s="1011"/>
      <c r="X99" s="1021" t="s">
        <v>274</v>
      </c>
      <c r="Y99" s="1009"/>
      <c r="Z99" s="1010"/>
      <c r="AA99" s="1010"/>
      <c r="AB99" s="1010"/>
      <c r="AC99" s="1011"/>
      <c r="AD99" s="1023" t="s">
        <v>274</v>
      </c>
      <c r="AE99" s="1009"/>
      <c r="AF99" s="1010"/>
      <c r="AG99" s="1010"/>
      <c r="AH99" s="1010"/>
      <c r="AI99" s="1011"/>
      <c r="AJ99" s="377" t="str">
        <f>IF(M19="○", IF(AND(S97=TRUE,Y97=TRUE), IF(AND(S99&gt;Y99, Y99&gt;0),"○","×"),""),"")</f>
        <v/>
      </c>
      <c r="AK99" s="855"/>
      <c r="AL99" s="712" t="s">
        <v>452</v>
      </c>
      <c r="AM99" s="763"/>
      <c r="AN99" s="763"/>
      <c r="AO99" s="763"/>
      <c r="AP99" s="763"/>
      <c r="AQ99" s="763"/>
      <c r="AR99" s="763"/>
      <c r="AS99" s="763"/>
      <c r="AT99" s="763"/>
      <c r="AU99" s="763"/>
      <c r="AV99" s="764"/>
    </row>
    <row r="100" spans="1:54" ht="17.25" customHeight="1" thickBot="1">
      <c r="A100" s="374"/>
      <c r="B100" s="758"/>
      <c r="C100" s="759"/>
      <c r="D100" s="759"/>
      <c r="E100" s="759"/>
      <c r="F100" s="759"/>
      <c r="G100" s="759"/>
      <c r="H100" s="759"/>
      <c r="I100" s="759"/>
      <c r="J100" s="759"/>
      <c r="K100" s="759"/>
      <c r="L100" s="759"/>
      <c r="M100" s="759"/>
      <c r="N100" s="759"/>
      <c r="O100" s="759"/>
      <c r="P100" s="759"/>
      <c r="Q100" s="759"/>
      <c r="R100" s="1020"/>
      <c r="S100" s="1016"/>
      <c r="T100" s="1013"/>
      <c r="U100" s="1013"/>
      <c r="V100" s="1013"/>
      <c r="W100" s="1014"/>
      <c r="X100" s="1022"/>
      <c r="Y100" s="1012"/>
      <c r="Z100" s="1013"/>
      <c r="AA100" s="1013"/>
      <c r="AB100" s="1013"/>
      <c r="AC100" s="1014"/>
      <c r="AD100" s="1024"/>
      <c r="AE100" s="1012"/>
      <c r="AF100" s="1013"/>
      <c r="AG100" s="1013"/>
      <c r="AH100" s="1013"/>
      <c r="AI100" s="1014"/>
      <c r="AJ100" s="274" t="str">
        <f>IF(M19="○", IF(AND(Y97=TRUE,AE97=TRUE), IF(AND(Y103="",AE103=""), IF(AND(Y99&gt;=2*AE99,AE99&gt;0),"○","×"), IF(AND(Y103&gt;=AE103, Y99&gt;0, AE99&gt;0),"○","×")), IF(AND(S97=TRUE,AE97=TRUE),IF(AND(Y103&gt;=AE103,AE103&gt;0), IF(AND(S99&gt;2*AE99,AE99&gt;0),"○","×"),"×"),"")),"")</f>
        <v/>
      </c>
      <c r="AK100" s="856" t="s">
        <v>291</v>
      </c>
      <c r="AL100" s="712" t="s">
        <v>453</v>
      </c>
      <c r="AM100" s="763"/>
      <c r="AN100" s="763"/>
      <c r="AO100" s="763"/>
      <c r="AP100" s="763"/>
      <c r="AQ100" s="763"/>
      <c r="AR100" s="763"/>
      <c r="AS100" s="763"/>
      <c r="AT100" s="763"/>
      <c r="AU100" s="763"/>
      <c r="AV100" s="764"/>
    </row>
    <row r="101" spans="1:54" ht="18.75" customHeight="1">
      <c r="A101" s="374"/>
      <c r="B101" s="758" t="s">
        <v>292</v>
      </c>
      <c r="C101" s="759"/>
      <c r="D101" s="759"/>
      <c r="E101" s="759"/>
      <c r="F101" s="759"/>
      <c r="G101" s="759"/>
      <c r="H101" s="759"/>
      <c r="I101" s="759"/>
      <c r="J101" s="759"/>
      <c r="K101" s="759"/>
      <c r="L101" s="759"/>
      <c r="M101" s="759"/>
      <c r="N101" s="759"/>
      <c r="O101" s="759"/>
      <c r="P101" s="759"/>
      <c r="Q101" s="759"/>
      <c r="R101" s="759"/>
      <c r="S101" s="755">
        <f>IFERROR(S95/((IFERROR(S98/(S99/S99), 0))+IFERROR(Y98/(S99/Y99),0)+IFERROR(AE98/(S99/AE99),0))/Y115,0)</f>
        <v>0</v>
      </c>
      <c r="T101" s="756"/>
      <c r="U101" s="756"/>
      <c r="V101" s="756"/>
      <c r="W101" s="756"/>
      <c r="X101" s="378" t="s">
        <v>139</v>
      </c>
      <c r="Y101" s="757">
        <f>IFERROR(S95/((IFERROR(S98/(Y99/S99), 0))+IFERROR(Y98/(Y99/Y99),0)+IFERROR(AE98/(Y99/AE99),0))/Y115,0)</f>
        <v>0</v>
      </c>
      <c r="Z101" s="756"/>
      <c r="AA101" s="756"/>
      <c r="AB101" s="756"/>
      <c r="AC101" s="756"/>
      <c r="AD101" s="378" t="s">
        <v>139</v>
      </c>
      <c r="AE101" s="757">
        <f>IFERROR(S95/((IFERROR(S98/(AE99/S99), 0))+IFERROR(Y98/(AE99/Y99),0)+IFERROR(AE98/(AE99/AE99),0))/Y115,0)</f>
        <v>0</v>
      </c>
      <c r="AF101" s="756"/>
      <c r="AG101" s="756"/>
      <c r="AH101" s="756"/>
      <c r="AI101" s="756"/>
      <c r="AJ101" s="379" t="s">
        <v>139</v>
      </c>
      <c r="AK101" s="856"/>
    </row>
    <row r="102" spans="1:54" ht="19.5" customHeight="1">
      <c r="A102" s="374"/>
      <c r="B102" s="878" t="s">
        <v>293</v>
      </c>
      <c r="C102" s="879"/>
      <c r="D102" s="879"/>
      <c r="E102" s="879"/>
      <c r="F102" s="879"/>
      <c r="G102" s="879"/>
      <c r="H102" s="879"/>
      <c r="I102" s="879"/>
      <c r="J102" s="879"/>
      <c r="K102" s="879"/>
      <c r="L102" s="879"/>
      <c r="M102" s="879"/>
      <c r="N102" s="879"/>
      <c r="O102" s="879"/>
      <c r="P102" s="879"/>
      <c r="Q102" s="879"/>
      <c r="R102" s="879"/>
      <c r="S102" s="380" t="s">
        <v>125</v>
      </c>
      <c r="T102" s="873" t="e">
        <f>S98*S101*Y115</f>
        <v>#VALUE!</v>
      </c>
      <c r="U102" s="873"/>
      <c r="V102" s="873"/>
      <c r="W102" s="381" t="s">
        <v>139</v>
      </c>
      <c r="X102" s="382" t="s">
        <v>140</v>
      </c>
      <c r="Y102" s="383" t="s">
        <v>125</v>
      </c>
      <c r="Z102" s="797" t="e">
        <f>Y98*Y101*Y115</f>
        <v>#VALUE!</v>
      </c>
      <c r="AA102" s="797"/>
      <c r="AB102" s="797"/>
      <c r="AC102" s="384" t="s">
        <v>139</v>
      </c>
      <c r="AD102" s="382" t="s">
        <v>140</v>
      </c>
      <c r="AE102" s="383" t="s">
        <v>125</v>
      </c>
      <c r="AF102" s="797" t="e">
        <f>AE98*AE101*Y115</f>
        <v>#VALUE!</v>
      </c>
      <c r="AG102" s="797"/>
      <c r="AH102" s="797"/>
      <c r="AI102" s="384" t="s">
        <v>139</v>
      </c>
      <c r="AJ102" s="385" t="s">
        <v>140</v>
      </c>
    </row>
    <row r="103" spans="1:54" ht="24.75" customHeight="1" thickBot="1">
      <c r="A103" s="370"/>
      <c r="B103" s="720" t="s">
        <v>381</v>
      </c>
      <c r="C103" s="721"/>
      <c r="D103" s="721"/>
      <c r="E103" s="721"/>
      <c r="F103" s="721"/>
      <c r="G103" s="721"/>
      <c r="H103" s="721"/>
      <c r="I103" s="721"/>
      <c r="J103" s="721"/>
      <c r="K103" s="721"/>
      <c r="L103" s="721"/>
      <c r="M103" s="721"/>
      <c r="N103" s="721"/>
      <c r="O103" s="721"/>
      <c r="P103" s="721"/>
      <c r="Q103" s="721"/>
      <c r="R103" s="721"/>
      <c r="S103" s="945"/>
      <c r="T103" s="946"/>
      <c r="U103" s="946"/>
      <c r="V103" s="946"/>
      <c r="W103" s="946"/>
      <c r="X103" s="946"/>
      <c r="Y103" s="717"/>
      <c r="Z103" s="718"/>
      <c r="AA103" s="718"/>
      <c r="AB103" s="718"/>
      <c r="AC103" s="719"/>
      <c r="AD103" s="386" t="s">
        <v>1</v>
      </c>
      <c r="AE103" s="947"/>
      <c r="AF103" s="948"/>
      <c r="AG103" s="948"/>
      <c r="AH103" s="948"/>
      <c r="AI103" s="949"/>
      <c r="AJ103" s="387" t="s">
        <v>1</v>
      </c>
    </row>
    <row r="104" spans="1:54" ht="30.75" customHeight="1" thickBot="1">
      <c r="A104" s="370"/>
      <c r="B104" s="779" t="s">
        <v>382</v>
      </c>
      <c r="C104" s="780"/>
      <c r="D104" s="780"/>
      <c r="E104" s="780"/>
      <c r="F104" s="780"/>
      <c r="G104" s="780"/>
      <c r="H104" s="780"/>
      <c r="I104" s="780"/>
      <c r="J104" s="780"/>
      <c r="K104" s="780"/>
      <c r="L104" s="780"/>
      <c r="M104" s="780"/>
      <c r="N104" s="780"/>
      <c r="O104" s="780"/>
      <c r="P104" s="780"/>
      <c r="Q104" s="780"/>
      <c r="R104" s="780"/>
      <c r="S104" s="721"/>
      <c r="T104" s="721"/>
      <c r="U104" s="721"/>
      <c r="V104" s="721"/>
      <c r="W104" s="721"/>
      <c r="X104" s="721"/>
      <c r="Y104" s="784"/>
      <c r="Z104" s="785"/>
      <c r="AA104" s="785"/>
      <c r="AB104" s="785"/>
      <c r="AC104" s="785"/>
      <c r="AD104" s="388" t="s">
        <v>1</v>
      </c>
      <c r="AE104" s="389" t="s">
        <v>286</v>
      </c>
      <c r="AF104" s="390" t="str">
        <f>IF(M19="○", IF(Y104,IF(Y104&lt;=4400000,"○","☓"),""),"")</f>
        <v/>
      </c>
      <c r="AG104" s="391" t="s">
        <v>307</v>
      </c>
      <c r="AH104" s="225"/>
      <c r="AI104" s="225"/>
      <c r="AJ104" s="225"/>
      <c r="AK104" s="225"/>
      <c r="AL104" s="712" t="s">
        <v>428</v>
      </c>
      <c r="AM104" s="763"/>
      <c r="AN104" s="763"/>
      <c r="AO104" s="763"/>
      <c r="AP104" s="763"/>
      <c r="AQ104" s="763"/>
      <c r="AR104" s="763"/>
      <c r="AS104" s="763"/>
      <c r="AT104" s="763"/>
      <c r="AU104" s="763"/>
      <c r="AV104" s="764"/>
    </row>
    <row r="105" spans="1:54" s="225" customFormat="1" ht="28.5" customHeight="1">
      <c r="A105" s="392"/>
      <c r="B105" s="781" t="s">
        <v>300</v>
      </c>
      <c r="C105" s="782"/>
      <c r="D105" s="782"/>
      <c r="E105" s="782"/>
      <c r="F105" s="782"/>
      <c r="G105" s="782"/>
      <c r="H105" s="782"/>
      <c r="I105" s="782"/>
      <c r="J105" s="782"/>
      <c r="K105" s="782"/>
      <c r="L105" s="782"/>
      <c r="M105" s="782"/>
      <c r="N105" s="782"/>
      <c r="O105" s="782"/>
      <c r="P105" s="782"/>
      <c r="Q105" s="782"/>
      <c r="R105" s="782"/>
      <c r="S105" s="782"/>
      <c r="T105" s="782"/>
      <c r="U105" s="782"/>
      <c r="V105" s="782"/>
      <c r="W105" s="782"/>
      <c r="X105" s="782"/>
      <c r="Y105" s="784"/>
      <c r="Z105" s="785"/>
      <c r="AA105" s="785"/>
      <c r="AB105" s="785"/>
      <c r="AC105" s="785"/>
      <c r="AD105" s="379" t="s">
        <v>289</v>
      </c>
      <c r="AE105" s="393" t="s">
        <v>286</v>
      </c>
      <c r="AF105" s="786" t="str">
        <f>IF(M19="○",IF(OR(Y105&gt;=Y106,OR(C108,C109,C110,C111)=TRUE),"○","☓"),"")</f>
        <v/>
      </c>
      <c r="AG105" s="952" t="s">
        <v>290</v>
      </c>
      <c r="AJ105" s="394"/>
      <c r="AK105"/>
      <c r="AL105" s="698" t="s">
        <v>429</v>
      </c>
      <c r="AM105" s="699"/>
      <c r="AN105" s="699"/>
      <c r="AO105" s="699"/>
      <c r="AP105" s="699"/>
      <c r="AQ105" s="699"/>
      <c r="AR105" s="699"/>
      <c r="AS105" s="699"/>
      <c r="AT105" s="699"/>
      <c r="AU105" s="699"/>
      <c r="AV105" s="700"/>
      <c r="AW105" s="226"/>
      <c r="AX105" s="395"/>
      <c r="AY105" s="395"/>
      <c r="AZ105" s="395"/>
      <c r="BA105" s="395"/>
      <c r="BB105" s="395"/>
    </row>
    <row r="106" spans="1:54" s="225" customFormat="1" ht="28.5" customHeight="1" thickBot="1">
      <c r="A106" s="392"/>
      <c r="B106" s="809" t="s">
        <v>385</v>
      </c>
      <c r="C106" s="810"/>
      <c r="D106" s="810"/>
      <c r="E106" s="810"/>
      <c r="F106" s="810"/>
      <c r="G106" s="810"/>
      <c r="H106" s="810"/>
      <c r="I106" s="810"/>
      <c r="J106" s="810"/>
      <c r="K106" s="810"/>
      <c r="L106" s="810"/>
      <c r="M106" s="810"/>
      <c r="N106" s="810"/>
      <c r="O106" s="810"/>
      <c r="P106" s="810"/>
      <c r="Q106" s="810"/>
      <c r="R106" s="810"/>
      <c r="S106" s="810"/>
      <c r="T106" s="810"/>
      <c r="U106" s="810"/>
      <c r="V106" s="810"/>
      <c r="W106" s="810"/>
      <c r="X106" s="810"/>
      <c r="Y106" s="950">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51"/>
      <c r="AA106" s="951"/>
      <c r="AB106" s="951"/>
      <c r="AC106" s="951"/>
      <c r="AD106" s="396" t="s">
        <v>294</v>
      </c>
      <c r="AE106" s="393" t="s">
        <v>286</v>
      </c>
      <c r="AF106" s="787"/>
      <c r="AG106" s="952"/>
      <c r="AI106" s="393"/>
      <c r="AJ106" s="394"/>
      <c r="AK106"/>
      <c r="AL106" s="701"/>
      <c r="AM106" s="702"/>
      <c r="AN106" s="702"/>
      <c r="AO106" s="702"/>
      <c r="AP106" s="702"/>
      <c r="AQ106" s="702"/>
      <c r="AR106" s="702"/>
      <c r="AS106" s="702"/>
      <c r="AT106" s="702"/>
      <c r="AU106" s="702"/>
      <c r="AV106" s="703"/>
      <c r="AW106" s="226"/>
      <c r="AX106" s="395"/>
      <c r="AY106" s="395"/>
      <c r="AZ106" s="395"/>
      <c r="BA106" s="395"/>
      <c r="BB106" s="395"/>
    </row>
    <row r="107" spans="1:54" s="225" customFormat="1" ht="18" customHeight="1">
      <c r="A107" s="397"/>
      <c r="B107" s="398" t="s">
        <v>315</v>
      </c>
      <c r="C107" s="399"/>
      <c r="D107" s="400"/>
      <c r="E107" s="401"/>
      <c r="F107" s="401"/>
      <c r="G107" s="401"/>
      <c r="H107" s="401"/>
      <c r="I107" s="401"/>
      <c r="J107" s="401"/>
      <c r="K107" s="401"/>
      <c r="L107" s="401"/>
      <c r="M107" s="401"/>
      <c r="N107" s="401"/>
      <c r="O107" s="401"/>
      <c r="P107" s="401"/>
      <c r="Q107" s="401"/>
      <c r="R107" s="401"/>
      <c r="S107" s="401"/>
      <c r="T107" s="401"/>
      <c r="U107" s="401"/>
      <c r="V107" s="401"/>
      <c r="W107" s="401"/>
      <c r="X107" s="401"/>
      <c r="Y107" s="360"/>
      <c r="Z107" s="360"/>
      <c r="AA107" s="360"/>
      <c r="AB107" s="360"/>
      <c r="AC107" s="360"/>
      <c r="AD107" s="360"/>
      <c r="AE107" s="401"/>
      <c r="AF107" s="401"/>
      <c r="AG107" s="401"/>
      <c r="AH107" s="401"/>
      <c r="AI107" s="401"/>
      <c r="AJ107" s="402"/>
      <c r="AL107" s="226"/>
      <c r="AM107" s="307"/>
      <c r="AN107" s="403"/>
      <c r="AO107" s="403"/>
      <c r="AP107" s="403"/>
      <c r="AQ107" s="403"/>
      <c r="AR107" s="404"/>
      <c r="AS107" s="226"/>
      <c r="AT107" s="228"/>
      <c r="AU107" s="226"/>
      <c r="AV107" s="226"/>
      <c r="AW107" s="226"/>
    </row>
    <row r="108" spans="1:54" s="225" customFormat="1" ht="16.5" customHeight="1">
      <c r="A108" s="397"/>
      <c r="B108" s="289"/>
      <c r="C108" s="49" t="b">
        <v>1</v>
      </c>
      <c r="D108" s="265" t="s">
        <v>243</v>
      </c>
      <c r="E108" s="245"/>
      <c r="F108" s="245"/>
      <c r="G108" s="245"/>
      <c r="H108" s="245"/>
      <c r="I108" s="245"/>
      <c r="J108" s="245"/>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55"/>
      <c r="AJ108" s="405"/>
      <c r="AL108" s="226"/>
      <c r="AM108" s="307"/>
      <c r="AN108" s="403"/>
      <c r="AO108" s="403"/>
      <c r="AP108" s="403"/>
      <c r="AQ108" s="403"/>
      <c r="AR108" s="404"/>
      <c r="AS108" s="226"/>
      <c r="AT108" s="228"/>
      <c r="AU108" s="226"/>
      <c r="AV108" s="226"/>
      <c r="AW108" s="226"/>
    </row>
    <row r="109" spans="1:54" s="225" customFormat="1" ht="16.5" customHeight="1">
      <c r="A109" s="397"/>
      <c r="B109" s="289"/>
      <c r="C109" s="50" t="b">
        <v>0</v>
      </c>
      <c r="D109" s="265" t="s">
        <v>244</v>
      </c>
      <c r="E109" s="406"/>
      <c r="F109" s="406"/>
      <c r="G109" s="406"/>
      <c r="H109" s="406"/>
      <c r="I109" s="406"/>
      <c r="J109" s="406"/>
      <c r="K109" s="406"/>
      <c r="L109" s="406"/>
      <c r="M109" s="406"/>
      <c r="N109" s="406"/>
      <c r="O109" s="406"/>
      <c r="P109" s="406"/>
      <c r="Q109" s="406"/>
      <c r="R109" s="406"/>
      <c r="S109" s="406"/>
      <c r="T109" s="245"/>
      <c r="U109" s="245"/>
      <c r="V109" s="245"/>
      <c r="W109" s="245"/>
      <c r="X109" s="245"/>
      <c r="Y109" s="245"/>
      <c r="Z109" s="245"/>
      <c r="AA109" s="245"/>
      <c r="AB109" s="245"/>
      <c r="AC109" s="245"/>
      <c r="AD109" s="245"/>
      <c r="AE109" s="245"/>
      <c r="AF109" s="245"/>
      <c r="AG109" s="245"/>
      <c r="AH109" s="245"/>
      <c r="AI109" s="255"/>
      <c r="AJ109" s="405"/>
      <c r="AL109" s="226"/>
      <c r="AM109" s="307"/>
      <c r="AN109" s="403"/>
      <c r="AO109" s="403"/>
      <c r="AP109" s="403"/>
      <c r="AQ109" s="403"/>
      <c r="AR109" s="404"/>
      <c r="AS109" s="226"/>
      <c r="AT109" s="228"/>
      <c r="AU109" s="226"/>
      <c r="AV109" s="226"/>
      <c r="AW109" s="226"/>
    </row>
    <row r="110" spans="1:54" s="225" customFormat="1" ht="25.5" customHeight="1">
      <c r="A110" s="397"/>
      <c r="B110" s="289"/>
      <c r="C110" s="50" t="b">
        <v>0</v>
      </c>
      <c r="D110" s="965" t="s">
        <v>159</v>
      </c>
      <c r="E110" s="965"/>
      <c r="F110" s="965"/>
      <c r="G110" s="965"/>
      <c r="H110" s="965"/>
      <c r="I110" s="965"/>
      <c r="J110" s="965"/>
      <c r="K110" s="965"/>
      <c r="L110" s="965"/>
      <c r="M110" s="965"/>
      <c r="N110" s="965"/>
      <c r="O110" s="965"/>
      <c r="P110" s="965"/>
      <c r="Q110" s="965"/>
      <c r="R110" s="965"/>
      <c r="S110" s="965"/>
      <c r="T110" s="965"/>
      <c r="U110" s="965"/>
      <c r="V110" s="965"/>
      <c r="W110" s="965"/>
      <c r="X110" s="965"/>
      <c r="Y110" s="965"/>
      <c r="Z110" s="965"/>
      <c r="AA110" s="965"/>
      <c r="AB110" s="965"/>
      <c r="AC110" s="965"/>
      <c r="AD110" s="965"/>
      <c r="AE110" s="965"/>
      <c r="AF110" s="965"/>
      <c r="AG110" s="965"/>
      <c r="AH110" s="965"/>
      <c r="AI110" s="965"/>
      <c r="AJ110" s="405"/>
      <c r="AK110" s="407"/>
      <c r="AL110" s="403"/>
      <c r="AM110" s="403"/>
      <c r="AN110" s="403"/>
      <c r="AO110" s="404"/>
      <c r="AP110" s="226"/>
      <c r="AQ110" s="228"/>
      <c r="AR110" s="226"/>
      <c r="AS110" s="226"/>
      <c r="AT110" s="226"/>
      <c r="AU110" s="226"/>
      <c r="AV110" s="226"/>
      <c r="AW110" s="226"/>
    </row>
    <row r="111" spans="1:54" s="225" customFormat="1" ht="18" customHeight="1" thickBot="1">
      <c r="A111" s="408"/>
      <c r="B111" s="409"/>
      <c r="C111" s="51" t="b">
        <v>0</v>
      </c>
      <c r="D111" s="410" t="s">
        <v>46</v>
      </c>
      <c r="E111" s="411"/>
      <c r="F111" s="844"/>
      <c r="G111" s="844"/>
      <c r="H111" s="844"/>
      <c r="I111" s="844"/>
      <c r="J111" s="844"/>
      <c r="K111" s="844"/>
      <c r="L111" s="844"/>
      <c r="M111" s="844"/>
      <c r="N111" s="844"/>
      <c r="O111" s="844"/>
      <c r="P111" s="844"/>
      <c r="Q111" s="844"/>
      <c r="R111" s="844"/>
      <c r="S111" s="844"/>
      <c r="T111" s="844"/>
      <c r="U111" s="844"/>
      <c r="V111" s="844"/>
      <c r="W111" s="844"/>
      <c r="X111" s="844"/>
      <c r="Y111" s="844"/>
      <c r="Z111" s="844"/>
      <c r="AA111" s="844"/>
      <c r="AB111" s="844"/>
      <c r="AC111" s="844"/>
      <c r="AD111" s="844"/>
      <c r="AE111" s="844"/>
      <c r="AF111" s="844"/>
      <c r="AG111" s="844"/>
      <c r="AH111" s="844"/>
      <c r="AI111" s="844"/>
      <c r="AJ111" s="387" t="s">
        <v>31</v>
      </c>
      <c r="AL111" s="226"/>
      <c r="AM111" s="226"/>
      <c r="AN111" s="226"/>
      <c r="AO111" s="226"/>
      <c r="AP111" s="226"/>
      <c r="AQ111" s="226"/>
      <c r="AR111" s="226"/>
      <c r="AS111" s="226"/>
      <c r="AT111" s="226"/>
      <c r="AU111" s="226"/>
      <c r="AV111" s="226"/>
      <c r="AW111" s="226"/>
    </row>
    <row r="112" spans="1:54" ht="33" customHeight="1">
      <c r="A112" s="854" t="s">
        <v>443</v>
      </c>
      <c r="B112" s="854"/>
      <c r="C112" s="854"/>
      <c r="D112" s="854"/>
      <c r="E112" s="854"/>
      <c r="F112" s="854"/>
      <c r="G112" s="854"/>
      <c r="H112" s="854"/>
      <c r="I112" s="854"/>
      <c r="J112" s="854"/>
      <c r="K112" s="854"/>
      <c r="L112" s="854"/>
      <c r="M112" s="854"/>
      <c r="N112" s="854"/>
      <c r="O112" s="854"/>
      <c r="P112" s="854"/>
      <c r="Q112" s="854"/>
      <c r="R112" s="854"/>
      <c r="S112" s="854"/>
      <c r="T112" s="854"/>
      <c r="U112" s="854"/>
      <c r="V112" s="854"/>
      <c r="W112" s="854"/>
      <c r="X112" s="854"/>
      <c r="Y112" s="854"/>
      <c r="Z112" s="854"/>
      <c r="AA112" s="854"/>
      <c r="AB112" s="854"/>
      <c r="AC112" s="854"/>
      <c r="AD112" s="854"/>
      <c r="AE112" s="854"/>
      <c r="AF112" s="854"/>
      <c r="AG112" s="854"/>
      <c r="AH112" s="854"/>
      <c r="AI112" s="854"/>
      <c r="AJ112" s="854"/>
    </row>
    <row r="113" spans="1:52" ht="7.5" customHeight="1" thickBot="1">
      <c r="A113" s="262"/>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row>
    <row r="114" spans="1:52" ht="19.5" customHeight="1" thickBot="1">
      <c r="A114" s="246" t="s">
        <v>306</v>
      </c>
      <c r="B114" s="245"/>
      <c r="C114" s="245"/>
      <c r="D114" s="245"/>
      <c r="E114" s="255"/>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K114" s="225"/>
      <c r="AL114" s="712" t="s">
        <v>331</v>
      </c>
      <c r="AM114" s="763"/>
      <c r="AN114" s="763"/>
      <c r="AO114" s="763"/>
      <c r="AP114" s="763"/>
      <c r="AQ114" s="763"/>
      <c r="AR114" s="763"/>
      <c r="AS114" s="763"/>
      <c r="AT114" s="763"/>
      <c r="AU114" s="763"/>
      <c r="AV114" s="764"/>
    </row>
    <row r="115" spans="1:52" s="225" customFormat="1" ht="22.5" customHeight="1" thickBot="1">
      <c r="A115" s="746" t="s">
        <v>324</v>
      </c>
      <c r="B115" s="747"/>
      <c r="C115" s="747"/>
      <c r="D115" s="747"/>
      <c r="E115" s="276"/>
      <c r="F115" s="279" t="s">
        <v>21</v>
      </c>
      <c r="G115" s="277"/>
      <c r="H115" s="772"/>
      <c r="I115" s="772"/>
      <c r="J115" s="277" t="s">
        <v>11</v>
      </c>
      <c r="K115" s="772"/>
      <c r="L115" s="772"/>
      <c r="M115" s="277" t="s">
        <v>12</v>
      </c>
      <c r="N115" s="278" t="s">
        <v>13</v>
      </c>
      <c r="O115" s="278"/>
      <c r="P115" s="277" t="s">
        <v>21</v>
      </c>
      <c r="Q115" s="277"/>
      <c r="R115" s="772"/>
      <c r="S115" s="772"/>
      <c r="T115" s="277" t="s">
        <v>11</v>
      </c>
      <c r="U115" s="772"/>
      <c r="V115" s="772"/>
      <c r="W115" s="277" t="s">
        <v>12</v>
      </c>
      <c r="X115" s="277" t="s">
        <v>116</v>
      </c>
      <c r="Y115" s="277" t="str">
        <f>IF(H115&gt;=1,(R115*12+U115)-(H115*12+K115)+1,"")</f>
        <v/>
      </c>
      <c r="Z115" s="716" t="s">
        <v>117</v>
      </c>
      <c r="AA115" s="716"/>
      <c r="AB115" s="279" t="s">
        <v>48</v>
      </c>
      <c r="AJ115" s="274" t="str">
        <f>IF(M19="○", IF(AND(AND(H115&lt;&gt;"",K115&lt;&gt;"",R115&lt;&gt;"",U115&lt;&gt;""), E116&lt;&gt;"",OR(E118=TRUE,I118=TRUE,O118=TRUE,V118=TRUE,AND(Z118=TRUE,AD118&lt;&gt;"")),OR(E120=TRUE,L120=TRUE,AND(S120=TRUE,X120&lt;&gt;"")),AND(E122&lt;&gt;"",N124&lt;&gt;"",Q124&lt;&gt;""),OR(U124=TRUE,Y124=TRUE)),"○","×"), "")</f>
        <v/>
      </c>
      <c r="AK115" s="412"/>
      <c r="AL115" s="226"/>
      <c r="AM115" s="226"/>
      <c r="AN115" s="226"/>
      <c r="AO115" s="226"/>
      <c r="AP115" s="226"/>
      <c r="AQ115" s="226"/>
      <c r="AR115" s="226"/>
      <c r="AS115" s="226"/>
      <c r="AT115" s="226"/>
      <c r="AU115" s="226"/>
      <c r="AV115" s="226"/>
      <c r="AW115" s="226"/>
    </row>
    <row r="116" spans="1:52" ht="45" customHeight="1" thickBot="1">
      <c r="A116" s="664" t="s">
        <v>280</v>
      </c>
      <c r="B116" s="665"/>
      <c r="C116" s="665"/>
      <c r="D116" s="665"/>
      <c r="E116" s="874"/>
      <c r="F116" s="875"/>
      <c r="G116" s="875"/>
      <c r="H116" s="875"/>
      <c r="I116" s="875"/>
      <c r="J116" s="875"/>
      <c r="K116" s="875"/>
      <c r="L116" s="875"/>
      <c r="M116" s="875"/>
      <c r="N116" s="875"/>
      <c r="O116" s="875"/>
      <c r="P116" s="875"/>
      <c r="Q116" s="875"/>
      <c r="R116" s="875"/>
      <c r="S116" s="875"/>
      <c r="T116" s="875"/>
      <c r="U116" s="875"/>
      <c r="V116" s="875"/>
      <c r="W116" s="875"/>
      <c r="X116" s="875"/>
      <c r="Y116" s="875"/>
      <c r="Z116" s="875"/>
      <c r="AA116" s="875"/>
      <c r="AB116" s="875"/>
      <c r="AC116" s="876"/>
      <c r="AD116" s="876"/>
      <c r="AE116" s="876"/>
      <c r="AF116" s="876"/>
      <c r="AG116" s="876"/>
      <c r="AH116" s="876"/>
      <c r="AI116" s="876"/>
      <c r="AJ116" s="877"/>
      <c r="AK116" s="225"/>
      <c r="AL116" s="226"/>
      <c r="AU116" s="236"/>
    </row>
    <row r="117" spans="1:52" ht="18.75" customHeight="1" thickBot="1">
      <c r="A117" s="667"/>
      <c r="B117" s="668"/>
      <c r="C117" s="668"/>
      <c r="D117" s="668"/>
      <c r="E117" s="1030" t="s">
        <v>374</v>
      </c>
      <c r="F117" s="1031"/>
      <c r="G117" s="1031"/>
      <c r="H117" s="1031"/>
      <c r="I117" s="1031"/>
      <c r="J117" s="1031"/>
      <c r="K117" s="1031"/>
      <c r="L117" s="1031"/>
      <c r="M117" s="1031"/>
      <c r="N117" s="1031"/>
      <c r="O117" s="1031"/>
      <c r="P117" s="1032"/>
      <c r="Q117" s="1026"/>
      <c r="R117" s="1027"/>
      <c r="S117" s="1027"/>
      <c r="T117" s="1027"/>
      <c r="U117" s="1027"/>
      <c r="V117" s="1027"/>
      <c r="W117" s="1027"/>
      <c r="X117" s="1027"/>
      <c r="Y117" s="1028"/>
      <c r="Z117" s="1028"/>
      <c r="AA117" s="1028"/>
      <c r="AB117" s="1028"/>
      <c r="AC117" s="1028"/>
      <c r="AD117" s="1028"/>
      <c r="AE117" s="1028"/>
      <c r="AF117" s="1028"/>
      <c r="AG117" s="1028"/>
      <c r="AH117" s="1028"/>
      <c r="AI117" s="1029"/>
      <c r="AJ117" s="274" t="str">
        <f>IF(S97=FALSE, IF(Q117&lt;&gt;"","○","×"),"")</f>
        <v>×</v>
      </c>
      <c r="AK117" s="225"/>
      <c r="AL117" s="712" t="s">
        <v>389</v>
      </c>
      <c r="AM117" s="763"/>
      <c r="AN117" s="763"/>
      <c r="AO117" s="763"/>
      <c r="AP117" s="763"/>
      <c r="AQ117" s="763"/>
      <c r="AR117" s="763"/>
      <c r="AS117" s="763"/>
      <c r="AT117" s="763"/>
      <c r="AU117" s="763"/>
      <c r="AV117" s="764"/>
    </row>
    <row r="118" spans="1:52" ht="29.25" customHeight="1">
      <c r="A118" s="746" t="s">
        <v>35</v>
      </c>
      <c r="B118" s="747"/>
      <c r="C118" s="747"/>
      <c r="D118" s="747"/>
      <c r="E118" s="52"/>
      <c r="F118" s="704" t="s">
        <v>33</v>
      </c>
      <c r="G118" s="704"/>
      <c r="H118" s="704"/>
      <c r="I118" s="53" t="b">
        <v>0</v>
      </c>
      <c r="J118" s="704" t="s">
        <v>71</v>
      </c>
      <c r="K118" s="704"/>
      <c r="L118" s="704"/>
      <c r="M118" s="704"/>
      <c r="N118" s="704"/>
      <c r="O118" s="54" t="b">
        <v>0</v>
      </c>
      <c r="P118" s="705" t="s">
        <v>72</v>
      </c>
      <c r="Q118" s="705"/>
      <c r="R118" s="705"/>
      <c r="S118" s="705"/>
      <c r="T118" s="705"/>
      <c r="U118" s="705"/>
      <c r="V118" s="54" t="b">
        <v>0</v>
      </c>
      <c r="W118" s="704" t="s">
        <v>34</v>
      </c>
      <c r="X118" s="704"/>
      <c r="Y118" s="269"/>
      <c r="Z118" s="154" t="b">
        <v>0</v>
      </c>
      <c r="AA118" s="705" t="s">
        <v>29</v>
      </c>
      <c r="AB118" s="705"/>
      <c r="AC118" s="413" t="s">
        <v>30</v>
      </c>
      <c r="AD118" s="994"/>
      <c r="AE118" s="994"/>
      <c r="AF118" s="994"/>
      <c r="AG118" s="994"/>
      <c r="AH118" s="994"/>
      <c r="AI118" s="41" t="s">
        <v>31</v>
      </c>
      <c r="AJ118" s="414"/>
      <c r="AK118" s="225"/>
    </row>
    <row r="119" spans="1:52" ht="19.5" customHeight="1">
      <c r="A119" s="664" t="s">
        <v>32</v>
      </c>
      <c r="B119" s="665"/>
      <c r="C119" s="665"/>
      <c r="D119" s="665"/>
      <c r="E119" s="289" t="s">
        <v>142</v>
      </c>
      <c r="F119" s="265"/>
      <c r="G119" s="245"/>
      <c r="H119" s="245"/>
      <c r="I119" s="245"/>
      <c r="J119" s="245"/>
      <c r="K119" s="245"/>
      <c r="L119" s="245"/>
      <c r="M119" s="245"/>
      <c r="N119" s="245"/>
      <c r="O119" s="265"/>
      <c r="P119" s="245"/>
      <c r="Q119" s="245"/>
      <c r="R119" s="245"/>
      <c r="S119" s="245"/>
      <c r="T119" s="245"/>
      <c r="U119" s="245"/>
      <c r="V119" s="265"/>
      <c r="W119" s="245"/>
      <c r="X119" s="245"/>
      <c r="Y119" s="245"/>
      <c r="Z119" s="245"/>
      <c r="AA119" s="245"/>
      <c r="AB119" s="245"/>
      <c r="AC119" s="245"/>
      <c r="AD119" s="245"/>
      <c r="AE119" s="245"/>
      <c r="AF119" s="245"/>
      <c r="AG119" s="245"/>
      <c r="AH119" s="245"/>
      <c r="AI119" s="245"/>
      <c r="AJ119" s="415"/>
      <c r="AK119" s="225"/>
      <c r="AL119" s="226"/>
      <c r="AU119" s="236"/>
    </row>
    <row r="120" spans="1:52" ht="18.75" customHeight="1">
      <c r="A120" s="687"/>
      <c r="B120" s="688"/>
      <c r="C120" s="688"/>
      <c r="D120" s="688"/>
      <c r="E120" s="55"/>
      <c r="F120" s="266" t="s">
        <v>36</v>
      </c>
      <c r="G120" s="245"/>
      <c r="H120" s="245"/>
      <c r="I120" s="245"/>
      <c r="J120" s="245"/>
      <c r="L120" s="56" t="b">
        <v>0</v>
      </c>
      <c r="M120" s="266" t="s">
        <v>119</v>
      </c>
      <c r="N120" s="245"/>
      <c r="O120" s="245"/>
      <c r="P120" s="265"/>
      <c r="Q120" s="265"/>
      <c r="R120" s="266"/>
      <c r="S120" s="57" t="b">
        <v>0</v>
      </c>
      <c r="T120" s="266" t="s">
        <v>29</v>
      </c>
      <c r="U120" s="265"/>
      <c r="W120" s="265" t="s">
        <v>30</v>
      </c>
      <c r="X120" s="861"/>
      <c r="Y120" s="861"/>
      <c r="Z120" s="861"/>
      <c r="AA120" s="861"/>
      <c r="AB120" s="861"/>
      <c r="AC120" s="861"/>
      <c r="AD120" s="861"/>
      <c r="AE120" s="861"/>
      <c r="AF120" s="861"/>
      <c r="AG120" s="861"/>
      <c r="AH120" s="861"/>
      <c r="AI120" s="861"/>
      <c r="AJ120" s="416" t="s">
        <v>31</v>
      </c>
      <c r="AK120" s="225"/>
      <c r="AL120" s="226"/>
      <c r="AU120" s="236"/>
    </row>
    <row r="121" spans="1:52" ht="24.75" customHeight="1">
      <c r="A121" s="687"/>
      <c r="B121" s="688"/>
      <c r="C121" s="688"/>
      <c r="D121" s="688"/>
      <c r="E121" s="978" t="s">
        <v>341</v>
      </c>
      <c r="F121" s="979"/>
      <c r="G121" s="979"/>
      <c r="H121" s="979"/>
      <c r="I121" s="979"/>
      <c r="J121" s="979"/>
      <c r="K121" s="979"/>
      <c r="L121" s="979"/>
      <c r="M121" s="979"/>
      <c r="N121" s="979"/>
      <c r="O121" s="979"/>
      <c r="P121" s="979"/>
      <c r="Q121" s="979"/>
      <c r="R121" s="979"/>
      <c r="S121" s="979"/>
      <c r="T121" s="979"/>
      <c r="U121" s="979"/>
      <c r="V121" s="979"/>
      <c r="W121" s="979"/>
      <c r="X121" s="979"/>
      <c r="Y121" s="979"/>
      <c r="Z121" s="979"/>
      <c r="AA121" s="979"/>
      <c r="AB121" s="979"/>
      <c r="AC121" s="979"/>
      <c r="AD121" s="979"/>
      <c r="AE121" s="979"/>
      <c r="AF121" s="979"/>
      <c r="AG121" s="979"/>
      <c r="AH121" s="979"/>
      <c r="AI121" s="979"/>
      <c r="AJ121" s="980"/>
      <c r="AK121" s="225"/>
      <c r="AL121" s="226"/>
      <c r="AU121" s="236"/>
    </row>
    <row r="122" spans="1:52" ht="57.75" customHeight="1" thickBot="1">
      <c r="A122" s="687"/>
      <c r="B122" s="688"/>
      <c r="C122" s="688"/>
      <c r="D122" s="688"/>
      <c r="E122" s="765"/>
      <c r="F122" s="766"/>
      <c r="G122" s="766"/>
      <c r="H122" s="766"/>
      <c r="I122" s="766"/>
      <c r="J122" s="766"/>
      <c r="K122" s="766"/>
      <c r="L122" s="766"/>
      <c r="M122" s="766"/>
      <c r="N122" s="766"/>
      <c r="O122" s="766"/>
      <c r="P122" s="766"/>
      <c r="Q122" s="766"/>
      <c r="R122" s="766"/>
      <c r="S122" s="766"/>
      <c r="T122" s="766"/>
      <c r="U122" s="766"/>
      <c r="V122" s="766"/>
      <c r="W122" s="766"/>
      <c r="X122" s="766"/>
      <c r="Y122" s="766"/>
      <c r="Z122" s="766"/>
      <c r="AA122" s="766"/>
      <c r="AB122" s="766"/>
      <c r="AC122" s="766"/>
      <c r="AD122" s="766"/>
      <c r="AE122" s="766"/>
      <c r="AF122" s="766"/>
      <c r="AG122" s="766"/>
      <c r="AH122" s="766"/>
      <c r="AI122" s="766"/>
      <c r="AJ122" s="767"/>
      <c r="AK122" s="225"/>
      <c r="AL122" s="226"/>
      <c r="AM122" s="226"/>
      <c r="AN122" s="226"/>
      <c r="AO122" s="226"/>
      <c r="AP122" s="226"/>
      <c r="AQ122" s="226"/>
      <c r="AR122" s="226"/>
      <c r="AS122" s="226"/>
      <c r="AT122" s="226"/>
      <c r="AU122" s="226"/>
      <c r="AV122" s="226"/>
      <c r="AW122" s="226"/>
      <c r="AX122" s="225"/>
      <c r="AY122" s="225"/>
      <c r="AZ122" s="225"/>
    </row>
    <row r="123" spans="1:52" s="225" customFormat="1" ht="18.75" customHeight="1" thickBot="1">
      <c r="A123" s="687"/>
      <c r="B123" s="688"/>
      <c r="C123" s="688"/>
      <c r="D123" s="688"/>
      <c r="E123" s="291" t="s">
        <v>342</v>
      </c>
      <c r="F123" s="245"/>
      <c r="G123" s="245"/>
      <c r="H123" s="245"/>
      <c r="I123" s="245"/>
      <c r="J123" s="245"/>
      <c r="K123" s="245"/>
      <c r="L123" s="245"/>
      <c r="M123" s="245"/>
      <c r="N123" s="245"/>
      <c r="O123" s="245"/>
      <c r="P123" s="245"/>
      <c r="Q123" s="245"/>
      <c r="R123" s="245"/>
      <c r="S123" s="245"/>
      <c r="T123" s="245"/>
      <c r="U123" s="245"/>
      <c r="V123" s="245"/>
      <c r="W123" s="245"/>
      <c r="X123" s="245"/>
      <c r="Y123" s="245"/>
      <c r="Z123" s="245"/>
      <c r="AA123" s="245"/>
      <c r="AB123" s="245"/>
      <c r="AC123" s="245"/>
      <c r="AD123" s="245"/>
      <c r="AE123" s="245"/>
      <c r="AF123" s="245"/>
      <c r="AG123" s="245"/>
      <c r="AH123" s="245"/>
      <c r="AI123" s="245"/>
      <c r="AJ123" s="292"/>
      <c r="AK123"/>
      <c r="AL123" s="226"/>
      <c r="AM123" s="220"/>
      <c r="AN123" s="220"/>
      <c r="AO123" s="220"/>
      <c r="AP123" s="220"/>
      <c r="AQ123" s="220"/>
      <c r="AR123" s="220"/>
      <c r="AS123" s="220"/>
      <c r="AT123" s="236"/>
      <c r="AU123" s="220"/>
      <c r="AV123" s="220"/>
      <c r="AW123" s="220"/>
      <c r="AX123"/>
      <c r="AY123"/>
      <c r="AZ123"/>
    </row>
    <row r="124" spans="1:52" ht="18.75" customHeight="1" thickBot="1">
      <c r="A124" s="667"/>
      <c r="B124" s="668"/>
      <c r="C124" s="668"/>
      <c r="D124" s="668"/>
      <c r="E124" s="293" t="s">
        <v>120</v>
      </c>
      <c r="F124" s="294"/>
      <c r="G124" s="294"/>
      <c r="H124" s="294"/>
      <c r="I124" s="294"/>
      <c r="J124" s="294"/>
      <c r="K124" s="417"/>
      <c r="L124" s="670" t="s">
        <v>121</v>
      </c>
      <c r="M124" s="671"/>
      <c r="N124" s="852"/>
      <c r="O124" s="852"/>
      <c r="P124" s="295" t="s">
        <v>4</v>
      </c>
      <c r="Q124" s="852"/>
      <c r="R124" s="852"/>
      <c r="S124" s="295" t="s">
        <v>37</v>
      </c>
      <c r="T124" s="295" t="s">
        <v>30</v>
      </c>
      <c r="U124" s="58" t="b">
        <v>0</v>
      </c>
      <c r="V124" s="296" t="s">
        <v>38</v>
      </c>
      <c r="W124" s="295"/>
      <c r="X124" s="295"/>
      <c r="Y124" s="58" t="b">
        <v>0</v>
      </c>
      <c r="Z124" s="296" t="s">
        <v>39</v>
      </c>
      <c r="AA124" s="295"/>
      <c r="AB124" s="295" t="s">
        <v>31</v>
      </c>
      <c r="AC124" s="297"/>
      <c r="AD124" s="297"/>
      <c r="AE124" s="297"/>
      <c r="AF124" s="297"/>
      <c r="AG124" s="297"/>
      <c r="AH124" s="297"/>
      <c r="AI124" s="297"/>
      <c r="AJ124" s="298"/>
      <c r="AK124" s="225"/>
      <c r="AL124" s="226"/>
      <c r="AM124" s="226"/>
      <c r="AN124" s="226"/>
      <c r="AO124" s="226"/>
      <c r="AP124" s="226"/>
      <c r="AQ124" s="226"/>
      <c r="AR124" s="226"/>
      <c r="AS124" s="226"/>
      <c r="AT124" s="226"/>
      <c r="AU124" s="226"/>
      <c r="AV124" s="226"/>
      <c r="AW124" s="226"/>
      <c r="AX124" s="225"/>
      <c r="AY124" s="225"/>
      <c r="AZ124" s="225"/>
    </row>
    <row r="125" spans="1:52" s="419" customFormat="1" ht="21" customHeight="1" thickBot="1">
      <c r="A125" s="246" t="s">
        <v>321</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4"/>
      <c r="AL125" s="306"/>
      <c r="AM125" s="418"/>
      <c r="AN125" s="418"/>
      <c r="AO125" s="418"/>
      <c r="AP125" s="418"/>
      <c r="AQ125" s="418"/>
      <c r="AR125" s="418"/>
      <c r="AS125" s="418"/>
      <c r="AT125" s="418"/>
      <c r="AU125" s="418"/>
      <c r="AV125" s="418"/>
      <c r="AW125" s="418"/>
    </row>
    <row r="126" spans="1:52" s="357" customFormat="1" ht="18.75" customHeight="1" thickBot="1">
      <c r="A126" s="420" t="s">
        <v>302</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4" t="str" cm="1">
        <f t="array" ref="AJ126">IF(M19="○", IF(PRODUCT((E127:E130=FALSE)*1),"×","○"), "")</f>
        <v/>
      </c>
      <c r="AK126"/>
      <c r="AL126" s="712" t="s">
        <v>313</v>
      </c>
      <c r="AM126" s="763"/>
      <c r="AN126" s="763"/>
      <c r="AO126" s="763"/>
      <c r="AP126" s="763"/>
      <c r="AQ126" s="763"/>
      <c r="AR126" s="763"/>
      <c r="AS126" s="763"/>
      <c r="AT126" s="763"/>
      <c r="AU126" s="763"/>
      <c r="AV126" s="764"/>
      <c r="AW126" s="421"/>
    </row>
    <row r="127" spans="1:52" s="357" customFormat="1" ht="18.75" customHeight="1">
      <c r="A127" s="664" t="s">
        <v>25</v>
      </c>
      <c r="B127" s="665"/>
      <c r="C127" s="665"/>
      <c r="D127" s="666" t="b">
        <v>0</v>
      </c>
      <c r="E127" s="207" t="b">
        <v>0</v>
      </c>
      <c r="F127" s="820" t="s">
        <v>27</v>
      </c>
      <c r="G127" s="820"/>
      <c r="H127" s="820"/>
      <c r="I127" s="820"/>
      <c r="J127" s="820"/>
      <c r="K127" s="820"/>
      <c r="L127" s="820"/>
      <c r="M127" s="820"/>
      <c r="N127" s="820"/>
      <c r="O127" s="820"/>
      <c r="P127" s="820"/>
      <c r="Q127" s="820"/>
      <c r="R127" s="820"/>
      <c r="S127" s="820"/>
      <c r="T127" s="820"/>
      <c r="U127" s="820"/>
      <c r="V127" s="820"/>
      <c r="W127" s="820"/>
      <c r="X127" s="820"/>
      <c r="Y127" s="820"/>
      <c r="Z127" s="820"/>
      <c r="AA127" s="820"/>
      <c r="AB127" s="820"/>
      <c r="AC127" s="820"/>
      <c r="AD127" s="820"/>
      <c r="AE127" s="820"/>
      <c r="AF127" s="820"/>
      <c r="AG127" s="820"/>
      <c r="AH127" s="820"/>
      <c r="AI127" s="820"/>
      <c r="AJ127" s="821"/>
      <c r="AK127" s="225"/>
      <c r="AL127" s="421"/>
      <c r="AM127" s="421"/>
      <c r="AN127" s="421"/>
      <c r="AO127" s="421"/>
      <c r="AP127" s="421"/>
      <c r="AQ127" s="421"/>
      <c r="AR127" s="421"/>
      <c r="AS127" s="421"/>
      <c r="AT127" s="421"/>
      <c r="AU127" s="421"/>
      <c r="AV127" s="421"/>
      <c r="AW127" s="421"/>
    </row>
    <row r="128" spans="1:52" s="357" customFormat="1" ht="18.75" customHeight="1">
      <c r="A128" s="857"/>
      <c r="B128" s="858"/>
      <c r="C128" s="858"/>
      <c r="D128" s="859" t="b">
        <v>0</v>
      </c>
      <c r="E128" s="208" t="b">
        <v>0</v>
      </c>
      <c r="F128" s="768" t="s">
        <v>55</v>
      </c>
      <c r="G128" s="768"/>
      <c r="H128" s="768"/>
      <c r="I128" s="768"/>
      <c r="J128" s="768"/>
      <c r="K128" s="768"/>
      <c r="L128" s="768"/>
      <c r="M128" s="768"/>
      <c r="N128" s="768"/>
      <c r="O128" s="768"/>
      <c r="P128" s="768"/>
      <c r="Q128" s="768"/>
      <c r="R128" s="768"/>
      <c r="S128" s="768"/>
      <c r="T128" s="768"/>
      <c r="U128" s="768"/>
      <c r="V128" s="768"/>
      <c r="W128" s="768"/>
      <c r="X128" s="768"/>
      <c r="Y128" s="768"/>
      <c r="Z128" s="768"/>
      <c r="AA128" s="768"/>
      <c r="AB128" s="768"/>
      <c r="AC128" s="768"/>
      <c r="AD128" s="768"/>
      <c r="AE128" s="768"/>
      <c r="AF128" s="768"/>
      <c r="AG128" s="768"/>
      <c r="AH128" s="768"/>
      <c r="AI128" s="768"/>
      <c r="AJ128" s="769"/>
      <c r="AK128"/>
      <c r="AL128" s="421"/>
      <c r="AM128" s="421"/>
      <c r="AN128" s="421"/>
      <c r="AO128" s="421"/>
      <c r="AP128" s="421"/>
      <c r="AQ128" s="421"/>
      <c r="AR128" s="421"/>
      <c r="AS128" s="421"/>
      <c r="AT128" s="421"/>
      <c r="AU128" s="421"/>
      <c r="AV128" s="421"/>
      <c r="AW128" s="421"/>
    </row>
    <row r="129" spans="1:73" s="357" customFormat="1" ht="18" customHeight="1">
      <c r="A129" s="824" t="s">
        <v>26</v>
      </c>
      <c r="B129" s="825"/>
      <c r="C129" s="825"/>
      <c r="D129" s="826" t="b">
        <v>0</v>
      </c>
      <c r="E129" s="208" t="b">
        <v>0</v>
      </c>
      <c r="F129" s="770" t="s">
        <v>28</v>
      </c>
      <c r="G129" s="770"/>
      <c r="H129" s="770"/>
      <c r="I129" s="770"/>
      <c r="J129" s="770"/>
      <c r="K129" s="770"/>
      <c r="L129" s="770"/>
      <c r="M129" s="770"/>
      <c r="N129" s="770"/>
      <c r="O129" s="770"/>
      <c r="P129" s="770"/>
      <c r="Q129" s="770"/>
      <c r="R129" s="770"/>
      <c r="S129" s="770"/>
      <c r="T129" s="770"/>
      <c r="U129" s="770"/>
      <c r="V129" s="770"/>
      <c r="W129" s="770"/>
      <c r="X129" s="770"/>
      <c r="Y129" s="770"/>
      <c r="Z129" s="770"/>
      <c r="AA129" s="770"/>
      <c r="AB129" s="770"/>
      <c r="AC129" s="770"/>
      <c r="AD129" s="770"/>
      <c r="AE129" s="770"/>
      <c r="AF129" s="770"/>
      <c r="AG129" s="770"/>
      <c r="AH129" s="770"/>
      <c r="AI129" s="770"/>
      <c r="AJ129" s="771"/>
      <c r="AK129"/>
      <c r="AL129" s="226"/>
      <c r="AM129" s="226"/>
      <c r="AN129" s="226"/>
      <c r="AO129" s="226"/>
      <c r="AP129" s="226"/>
      <c r="AQ129" s="226"/>
      <c r="AR129" s="226"/>
      <c r="AS129" s="226"/>
      <c r="AT129" s="226"/>
      <c r="AU129" s="226"/>
      <c r="AV129" s="226"/>
      <c r="AW129" s="226"/>
      <c r="AX129" s="225"/>
      <c r="AY129" s="225"/>
      <c r="AZ129" s="225"/>
    </row>
    <row r="130" spans="1:73" s="225" customFormat="1" ht="18" customHeight="1" thickBot="1">
      <c r="A130" s="667"/>
      <c r="B130" s="668"/>
      <c r="C130" s="668"/>
      <c r="D130" s="669" t="b">
        <v>0</v>
      </c>
      <c r="E130" s="209" t="b">
        <v>0</v>
      </c>
      <c r="F130" s="422" t="s">
        <v>317</v>
      </c>
      <c r="G130" s="423"/>
      <c r="H130" s="424" t="s">
        <v>30</v>
      </c>
      <c r="I130" s="853"/>
      <c r="J130" s="853"/>
      <c r="K130" s="853"/>
      <c r="L130" s="853"/>
      <c r="M130" s="853"/>
      <c r="N130" s="853"/>
      <c r="O130" s="853"/>
      <c r="P130" s="853"/>
      <c r="Q130" s="853"/>
      <c r="R130" s="853"/>
      <c r="S130" s="853"/>
      <c r="T130" s="853"/>
      <c r="U130" s="853"/>
      <c r="V130" s="853"/>
      <c r="W130" s="853"/>
      <c r="X130" s="853"/>
      <c r="Y130" s="425" t="s">
        <v>48</v>
      </c>
      <c r="Z130" s="426"/>
      <c r="AA130" s="426"/>
      <c r="AB130" s="426"/>
      <c r="AC130" s="426"/>
      <c r="AD130" s="426"/>
      <c r="AE130" s="426"/>
      <c r="AF130" s="426"/>
      <c r="AG130" s="426"/>
      <c r="AH130" s="427"/>
      <c r="AI130" s="427"/>
      <c r="AJ130" s="428"/>
      <c r="AK130"/>
      <c r="AL130" s="226"/>
      <c r="AM130" s="226"/>
      <c r="AN130" s="226"/>
      <c r="AO130" s="226"/>
      <c r="AP130" s="226"/>
      <c r="AQ130" s="226"/>
      <c r="AR130" s="226"/>
      <c r="AS130" s="226"/>
      <c r="AT130" s="226"/>
      <c r="AU130" s="226"/>
      <c r="AV130" s="226"/>
      <c r="AW130" s="226"/>
    </row>
    <row r="131" spans="1:73" s="225" customFormat="1" ht="18" customHeight="1">
      <c r="A131" s="429"/>
      <c r="B131" s="429"/>
      <c r="C131" s="429"/>
      <c r="D131" s="429"/>
      <c r="E131" s="429"/>
      <c r="F131" s="429"/>
      <c r="G131" s="429"/>
      <c r="H131" s="429"/>
      <c r="I131" s="429"/>
      <c r="J131" s="429"/>
      <c r="K131" s="429"/>
      <c r="L131" s="429"/>
      <c r="M131" s="429"/>
      <c r="N131" s="429"/>
      <c r="O131" s="429"/>
      <c r="P131" s="429"/>
      <c r="Q131" s="429"/>
      <c r="R131" s="429"/>
      <c r="S131" s="429"/>
      <c r="T131" s="429"/>
      <c r="U131" s="429"/>
      <c r="V131" s="429"/>
      <c r="W131" s="429"/>
      <c r="X131" s="429"/>
      <c r="Y131" s="429"/>
      <c r="Z131" s="429"/>
      <c r="AA131" s="429"/>
      <c r="AB131" s="429"/>
      <c r="AC131" s="429"/>
      <c r="AD131" s="429"/>
      <c r="AE131" s="429"/>
      <c r="AF131" s="429"/>
      <c r="AG131" s="429"/>
      <c r="AH131" s="429"/>
      <c r="AI131" s="429"/>
      <c r="AJ131" s="429"/>
      <c r="AK131" s="429"/>
      <c r="AL131" s="430"/>
      <c r="AM131" s="226"/>
      <c r="AN131" s="226"/>
      <c r="AO131" s="226"/>
      <c r="AP131" s="226"/>
      <c r="AQ131" s="226"/>
      <c r="AR131" s="226"/>
      <c r="AS131" s="226"/>
      <c r="AT131" s="226"/>
      <c r="AU131" s="226"/>
      <c r="AV131" s="226"/>
      <c r="AW131" s="226"/>
    </row>
    <row r="132" spans="1:73" ht="23.25" customHeight="1">
      <c r="A132" s="267" t="s">
        <v>392</v>
      </c>
      <c r="B132" s="245"/>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6" t="s">
        <v>314</v>
      </c>
      <c r="C133" s="361"/>
      <c r="D133" s="361"/>
      <c r="E133" s="361"/>
      <c r="F133" s="361"/>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1"/>
      <c r="AC133" s="361"/>
      <c r="AD133" s="361"/>
      <c r="AE133" s="361"/>
      <c r="AF133" s="361"/>
      <c r="AG133" s="361"/>
      <c r="AH133" s="361"/>
      <c r="AI133" s="361"/>
      <c r="AJ133" s="361"/>
      <c r="AU133" s="236"/>
    </row>
    <row r="134" spans="1:73" s="261" customFormat="1" ht="10.5">
      <c r="A134" s="244" t="s">
        <v>70</v>
      </c>
      <c r="B134" s="261" t="s">
        <v>364</v>
      </c>
      <c r="AL134" s="783" t="s">
        <v>366</v>
      </c>
      <c r="AM134" s="783"/>
      <c r="AN134" s="783"/>
      <c r="AO134" s="783"/>
      <c r="AP134" s="783"/>
      <c r="AQ134" s="783"/>
      <c r="AR134" s="783"/>
      <c r="AS134" s="783"/>
      <c r="AT134" s="783"/>
      <c r="AU134" s="783"/>
      <c r="AV134" s="783"/>
      <c r="AW134" s="783"/>
      <c r="AX134" s="783"/>
      <c r="AY134" s="783"/>
      <c r="AZ134" s="783"/>
      <c r="BA134" s="783"/>
      <c r="BB134" s="783"/>
      <c r="BC134" s="783"/>
      <c r="BD134" s="783"/>
      <c r="BE134" s="783"/>
      <c r="BF134" s="783"/>
      <c r="BG134" s="783"/>
      <c r="BH134" s="783"/>
      <c r="BI134" s="783"/>
      <c r="BJ134" s="783"/>
      <c r="BK134" s="783"/>
      <c r="BL134" s="783"/>
      <c r="BM134" s="783"/>
      <c r="BN134" s="783"/>
      <c r="BO134" s="783"/>
      <c r="BP134" s="783"/>
      <c r="BQ134" s="783"/>
      <c r="BR134" s="783"/>
      <c r="BS134" s="783"/>
      <c r="BT134" s="783"/>
      <c r="BU134" s="783"/>
    </row>
    <row r="135" spans="1:73" s="261" customFormat="1" ht="22.5" customHeight="1">
      <c r="A135" s="362" t="s">
        <v>365</v>
      </c>
      <c r="B135" s="854" t="s">
        <v>435</v>
      </c>
      <c r="C135" s="854"/>
      <c r="D135" s="854"/>
      <c r="E135" s="854"/>
      <c r="F135" s="854"/>
      <c r="G135" s="854"/>
      <c r="H135" s="854"/>
      <c r="I135" s="854"/>
      <c r="J135" s="854"/>
      <c r="K135" s="854"/>
      <c r="L135" s="854"/>
      <c r="M135" s="854"/>
      <c r="N135" s="854"/>
      <c r="O135" s="854"/>
      <c r="P135" s="854"/>
      <c r="Q135" s="854"/>
      <c r="R135" s="854"/>
      <c r="S135" s="854"/>
      <c r="T135" s="854"/>
      <c r="U135" s="854"/>
      <c r="V135" s="854"/>
      <c r="W135" s="854"/>
      <c r="X135" s="854"/>
      <c r="Y135" s="854"/>
      <c r="Z135" s="854"/>
      <c r="AA135" s="854"/>
      <c r="AB135" s="854"/>
      <c r="AC135" s="854"/>
      <c r="AD135" s="854"/>
      <c r="AE135" s="854"/>
      <c r="AF135" s="854"/>
      <c r="AG135" s="854"/>
      <c r="AH135" s="854"/>
      <c r="AI135" s="854"/>
      <c r="AJ135" s="854"/>
      <c r="AL135" s="431"/>
      <c r="AM135" s="431"/>
      <c r="AN135" s="431"/>
      <c r="AO135" s="431"/>
      <c r="AP135" s="431"/>
      <c r="AQ135" s="431"/>
      <c r="AR135" s="431"/>
      <c r="AS135" s="431"/>
      <c r="AT135" s="431"/>
      <c r="AU135" s="431"/>
      <c r="AV135" s="431"/>
      <c r="AW135" s="431"/>
      <c r="AX135" s="432"/>
      <c r="AY135" s="432"/>
      <c r="AZ135" s="432"/>
      <c r="BA135" s="432"/>
      <c r="BB135" s="432"/>
      <c r="BC135" s="432"/>
      <c r="BD135" s="432"/>
      <c r="BE135" s="432"/>
      <c r="BF135" s="432"/>
      <c r="BG135" s="432"/>
      <c r="BH135" s="432"/>
      <c r="BI135" s="432"/>
      <c r="BJ135" s="432"/>
      <c r="BK135" s="432"/>
      <c r="BL135" s="432"/>
      <c r="BM135" s="432"/>
      <c r="BN135" s="432"/>
      <c r="BO135" s="432"/>
      <c r="BP135" s="432"/>
      <c r="BQ135" s="432"/>
      <c r="BR135" s="432"/>
      <c r="BS135" s="432"/>
      <c r="BT135" s="432"/>
      <c r="BU135" s="432"/>
    </row>
    <row r="136" spans="1:73" s="261" customFormat="1" ht="5.25" customHeight="1">
      <c r="A136" s="362"/>
      <c r="B136" s="363"/>
      <c r="C136" s="363"/>
      <c r="D136" s="363"/>
      <c r="E136" s="363"/>
      <c r="F136" s="363"/>
      <c r="G136" s="363"/>
      <c r="H136" s="363"/>
      <c r="I136" s="363"/>
      <c r="J136" s="363"/>
      <c r="K136" s="363"/>
      <c r="L136" s="363"/>
      <c r="M136" s="363"/>
      <c r="N136" s="363"/>
      <c r="O136" s="363"/>
      <c r="P136" s="363"/>
      <c r="Q136" s="363"/>
      <c r="R136" s="363"/>
      <c r="S136" s="363"/>
      <c r="T136" s="363"/>
      <c r="U136" s="363"/>
      <c r="V136" s="363"/>
      <c r="W136" s="363"/>
      <c r="X136" s="363"/>
      <c r="Y136" s="363"/>
      <c r="Z136" s="363"/>
      <c r="AA136" s="363"/>
      <c r="AB136" s="363"/>
      <c r="AC136" s="363"/>
      <c r="AD136" s="363"/>
      <c r="AE136" s="363"/>
      <c r="AF136" s="363"/>
      <c r="AG136" s="363"/>
      <c r="AH136" s="363"/>
      <c r="AI136" s="363"/>
      <c r="AJ136" s="363"/>
      <c r="AL136" s="431"/>
      <c r="AM136" s="431"/>
      <c r="AN136" s="431"/>
      <c r="AO136" s="431"/>
      <c r="AP136" s="431"/>
      <c r="AQ136" s="431"/>
      <c r="AR136" s="431"/>
      <c r="AS136" s="431"/>
      <c r="AT136" s="431"/>
      <c r="AU136" s="431"/>
      <c r="AV136" s="431"/>
      <c r="AW136" s="431"/>
      <c r="AX136" s="432"/>
      <c r="AY136" s="432"/>
      <c r="AZ136" s="432"/>
      <c r="BA136" s="432"/>
      <c r="BB136" s="432"/>
      <c r="BC136" s="432"/>
      <c r="BD136" s="432"/>
      <c r="BE136" s="432"/>
      <c r="BF136" s="432"/>
      <c r="BG136" s="432"/>
      <c r="BH136" s="432"/>
      <c r="BI136" s="432"/>
      <c r="BJ136" s="432"/>
      <c r="BK136" s="432"/>
      <c r="BL136" s="432"/>
      <c r="BM136" s="432"/>
      <c r="BN136" s="432"/>
      <c r="BO136" s="432"/>
      <c r="BP136" s="432"/>
      <c r="BQ136" s="432"/>
      <c r="BR136" s="432"/>
      <c r="BS136" s="432"/>
      <c r="BT136" s="432"/>
      <c r="BU136" s="432"/>
    </row>
    <row r="137" spans="1:73" ht="23.25" customHeight="1">
      <c r="A137" s="365" t="s">
        <v>446</v>
      </c>
      <c r="B137" s="433"/>
      <c r="C137" s="434"/>
      <c r="D137" s="434"/>
      <c r="E137" s="434"/>
      <c r="F137" s="434"/>
      <c r="G137" s="434"/>
      <c r="H137" s="434"/>
      <c r="I137" s="434"/>
      <c r="J137" s="434"/>
      <c r="K137" s="434"/>
      <c r="L137" s="272"/>
      <c r="M137" s="272"/>
      <c r="N137" s="272"/>
      <c r="O137" s="272"/>
      <c r="P137" s="272"/>
      <c r="Q137" s="272"/>
      <c r="R137" s="272"/>
      <c r="S137" s="807">
        <f>S139+S142</f>
        <v>0</v>
      </c>
      <c r="T137" s="808"/>
      <c r="U137" s="808"/>
      <c r="V137" s="808"/>
      <c r="W137" s="808"/>
      <c r="X137" s="273" t="s">
        <v>1</v>
      </c>
      <c r="Y137" s="435"/>
      <c r="Z137" s="435"/>
      <c r="AA137" s="435"/>
    </row>
    <row r="138" spans="1:73" ht="23.25" customHeight="1" thickBot="1">
      <c r="A138" s="849" t="s">
        <v>400</v>
      </c>
      <c r="B138" s="849"/>
      <c r="C138" s="849"/>
      <c r="D138" s="849"/>
      <c r="E138" s="849"/>
      <c r="F138" s="849"/>
      <c r="G138" s="849"/>
      <c r="H138" s="849"/>
      <c r="I138" s="849"/>
      <c r="J138" s="849"/>
      <c r="K138" s="849"/>
      <c r="L138" s="849"/>
      <c r="M138" s="849"/>
      <c r="N138" s="849"/>
      <c r="O138" s="849"/>
      <c r="P138" s="849"/>
      <c r="Q138" s="849"/>
      <c r="R138" s="849"/>
      <c r="S138" s="850"/>
      <c r="T138" s="850"/>
      <c r="U138" s="850"/>
      <c r="V138" s="850"/>
      <c r="W138" s="850"/>
      <c r="X138" s="849"/>
      <c r="Y138" s="849"/>
      <c r="Z138" s="849"/>
      <c r="AA138" s="849"/>
      <c r="AB138" s="849"/>
      <c r="AC138" s="849"/>
      <c r="AD138" s="849"/>
      <c r="AE138" s="245"/>
      <c r="AF138" s="300"/>
      <c r="AG138" s="300"/>
      <c r="AH138" s="300"/>
      <c r="AI138" s="300"/>
      <c r="AJ138" s="300"/>
      <c r="AK138" s="300"/>
    </row>
    <row r="139" spans="1:73" ht="19.5" customHeight="1" thickBot="1">
      <c r="A139" s="977" t="s">
        <v>281</v>
      </c>
      <c r="B139" s="707"/>
      <c r="C139" s="266" t="s">
        <v>283</v>
      </c>
      <c r="D139" s="266"/>
      <c r="E139" s="266"/>
      <c r="F139" s="266"/>
      <c r="G139" s="266"/>
      <c r="H139" s="266"/>
      <c r="I139" s="266"/>
      <c r="J139" s="266"/>
      <c r="K139" s="266"/>
      <c r="L139" s="266"/>
      <c r="M139" s="266"/>
      <c r="N139" s="266"/>
      <c r="O139" s="266"/>
      <c r="P139" s="266"/>
      <c r="Q139" s="266"/>
      <c r="R139" s="266"/>
      <c r="S139" s="788"/>
      <c r="T139" s="789"/>
      <c r="U139" s="789"/>
      <c r="V139" s="789"/>
      <c r="W139" s="790"/>
      <c r="X139" s="273" t="s">
        <v>1</v>
      </c>
      <c r="Y139" s="436"/>
      <c r="Z139" s="433"/>
      <c r="AA139" s="437"/>
      <c r="AB139" s="438"/>
      <c r="AC139" s="438"/>
      <c r="AD139" s="439"/>
      <c r="AE139" s="851" t="s">
        <v>286</v>
      </c>
      <c r="AF139" s="300"/>
      <c r="AH139" s="300"/>
      <c r="AJ139" s="300"/>
      <c r="AK139" s="300"/>
    </row>
    <row r="140" spans="1:73" ht="19.5" customHeight="1" thickBot="1">
      <c r="A140" s="708"/>
      <c r="B140" s="709"/>
      <c r="C140" s="440"/>
      <c r="D140" s="845" t="s">
        <v>434</v>
      </c>
      <c r="E140" s="845"/>
      <c r="F140" s="845"/>
      <c r="G140" s="845"/>
      <c r="H140" s="845"/>
      <c r="I140" s="845"/>
      <c r="J140" s="845"/>
      <c r="K140" s="845"/>
      <c r="L140" s="845"/>
      <c r="M140" s="845"/>
      <c r="N140" s="845"/>
      <c r="O140" s="845"/>
      <c r="P140" s="845"/>
      <c r="Q140" s="845"/>
      <c r="R140" s="845"/>
      <c r="S140" s="791"/>
      <c r="T140" s="792"/>
      <c r="U140" s="792"/>
      <c r="V140" s="792"/>
      <c r="W140" s="793"/>
      <c r="X140" s="441" t="s">
        <v>1</v>
      </c>
      <c r="Y140" s="442" t="s">
        <v>30</v>
      </c>
      <c r="Z140" s="846">
        <f>IFERROR(S140/S139*100,0)</f>
        <v>0</v>
      </c>
      <c r="AA140" s="847"/>
      <c r="AB140" s="848"/>
      <c r="AC140" s="443" t="s">
        <v>31</v>
      </c>
      <c r="AD140" s="444" t="s">
        <v>212</v>
      </c>
      <c r="AE140" s="851"/>
      <c r="AF140" s="274" t="str">
        <f>IF(X19="○", IF(Z140=0,"",IF(Z140&gt;=200/3,"○","×")), "")</f>
        <v/>
      </c>
      <c r="AG140" s="870" t="s">
        <v>295</v>
      </c>
      <c r="AH140" s="300"/>
      <c r="AI140" s="300"/>
      <c r="AJ140" s="300"/>
      <c r="AK140" s="300"/>
      <c r="AL140" s="712" t="s">
        <v>395</v>
      </c>
      <c r="AM140" s="713"/>
      <c r="AN140" s="713"/>
      <c r="AO140" s="713"/>
      <c r="AP140" s="713"/>
      <c r="AQ140" s="713"/>
      <c r="AR140" s="713"/>
      <c r="AS140" s="713"/>
      <c r="AT140" s="713"/>
      <c r="AU140" s="713"/>
      <c r="AV140" s="714"/>
    </row>
    <row r="141" spans="1:73" ht="19.5" customHeight="1" thickBot="1">
      <c r="A141" s="710"/>
      <c r="B141" s="711"/>
      <c r="C141" s="445"/>
      <c r="D141" s="721"/>
      <c r="E141" s="721"/>
      <c r="F141" s="721"/>
      <c r="G141" s="721"/>
      <c r="H141" s="721"/>
      <c r="I141" s="721"/>
      <c r="J141" s="721"/>
      <c r="K141" s="721"/>
      <c r="L141" s="721"/>
      <c r="M141" s="721"/>
      <c r="N141" s="721"/>
      <c r="O141" s="721"/>
      <c r="P141" s="721"/>
      <c r="Q141" s="721"/>
      <c r="R141" s="721"/>
      <c r="S141" s="446" t="s">
        <v>30</v>
      </c>
      <c r="T141" s="869" t="e">
        <f>S140/Y148</f>
        <v>#VALUE!</v>
      </c>
      <c r="U141" s="869"/>
      <c r="V141" s="869"/>
      <c r="W141" s="447" t="s">
        <v>1</v>
      </c>
      <c r="X141" s="448" t="s">
        <v>31</v>
      </c>
      <c r="Y141" s="449"/>
      <c r="Z141" s="450"/>
      <c r="AA141" s="451"/>
      <c r="AB141" s="868"/>
      <c r="AC141" s="868"/>
      <c r="AD141" s="452"/>
      <c r="AE141" s="851"/>
      <c r="AF141" s="395"/>
      <c r="AG141" s="870"/>
      <c r="AH141" s="300"/>
      <c r="AI141" s="300"/>
      <c r="AJ141" s="300"/>
      <c r="AK141" s="300"/>
    </row>
    <row r="142" spans="1:73" ht="19.5" customHeight="1" thickBot="1">
      <c r="A142" s="706" t="s">
        <v>282</v>
      </c>
      <c r="B142" s="707"/>
      <c r="C142" s="453" t="s">
        <v>284</v>
      </c>
      <c r="D142" s="316"/>
      <c r="E142" s="316"/>
      <c r="F142" s="316"/>
      <c r="G142" s="316"/>
      <c r="H142" s="316"/>
      <c r="I142" s="316"/>
      <c r="J142" s="316"/>
      <c r="K142" s="316"/>
      <c r="L142" s="316"/>
      <c r="M142" s="316"/>
      <c r="N142" s="316"/>
      <c r="O142" s="316"/>
      <c r="P142" s="316"/>
      <c r="Q142" s="316"/>
      <c r="R142" s="316"/>
      <c r="S142" s="788"/>
      <c r="T142" s="789"/>
      <c r="U142" s="789"/>
      <c r="V142" s="789"/>
      <c r="W142" s="790"/>
      <c r="X142" s="454" t="s">
        <v>1</v>
      </c>
      <c r="Y142" s="436"/>
      <c r="Z142" s="433"/>
      <c r="AA142" s="437"/>
      <c r="AB142" s="438"/>
      <c r="AC142" s="438"/>
      <c r="AD142" s="439"/>
      <c r="AE142" s="851" t="s">
        <v>286</v>
      </c>
      <c r="AG142" s="870"/>
      <c r="AH142" s="300"/>
      <c r="AI142" s="300"/>
      <c r="AJ142" s="300"/>
      <c r="AK142" s="300"/>
    </row>
    <row r="143" spans="1:73" ht="19.5" customHeight="1" thickBot="1">
      <c r="A143" s="708"/>
      <c r="B143" s="709"/>
      <c r="C143" s="440"/>
      <c r="D143" s="845" t="s">
        <v>434</v>
      </c>
      <c r="E143" s="845"/>
      <c r="F143" s="845"/>
      <c r="G143" s="845"/>
      <c r="H143" s="845"/>
      <c r="I143" s="845"/>
      <c r="J143" s="845"/>
      <c r="K143" s="845"/>
      <c r="L143" s="845"/>
      <c r="M143" s="845"/>
      <c r="N143" s="845"/>
      <c r="O143" s="845"/>
      <c r="P143" s="845"/>
      <c r="Q143" s="845"/>
      <c r="R143" s="845"/>
      <c r="S143" s="791"/>
      <c r="T143" s="792"/>
      <c r="U143" s="792"/>
      <c r="V143" s="792"/>
      <c r="W143" s="793"/>
      <c r="X143" s="455" t="s">
        <v>1</v>
      </c>
      <c r="Y143" s="442" t="s">
        <v>30</v>
      </c>
      <c r="Z143" s="846">
        <f>IFERROR(S143/S142*100,0)</f>
        <v>0</v>
      </c>
      <c r="AA143" s="847"/>
      <c r="AB143" s="848"/>
      <c r="AC143" s="443" t="s">
        <v>31</v>
      </c>
      <c r="AD143" s="444" t="s">
        <v>212</v>
      </c>
      <c r="AE143" s="851"/>
      <c r="AF143" s="274" t="str">
        <f>IF(X19="○", IF(Z143=0,"",IF(Z143&gt;=200/3,"○","×")),"")</f>
        <v/>
      </c>
      <c r="AG143" s="870"/>
      <c r="AH143" s="300"/>
      <c r="AI143" s="300"/>
      <c r="AJ143" s="300"/>
      <c r="AK143" s="300"/>
      <c r="AL143" s="712" t="s">
        <v>396</v>
      </c>
      <c r="AM143" s="713"/>
      <c r="AN143" s="713"/>
      <c r="AO143" s="713"/>
      <c r="AP143" s="713"/>
      <c r="AQ143" s="713"/>
      <c r="AR143" s="713"/>
      <c r="AS143" s="713"/>
      <c r="AT143" s="713"/>
      <c r="AU143" s="713"/>
      <c r="AV143" s="714"/>
    </row>
    <row r="144" spans="1:73" ht="18.75" customHeight="1">
      <c r="A144" s="710"/>
      <c r="B144" s="711"/>
      <c r="C144" s="445"/>
      <c r="D144" s="721"/>
      <c r="E144" s="721"/>
      <c r="F144" s="721"/>
      <c r="G144" s="721"/>
      <c r="H144" s="721"/>
      <c r="I144" s="721"/>
      <c r="J144" s="721"/>
      <c r="K144" s="721"/>
      <c r="L144" s="721"/>
      <c r="M144" s="721"/>
      <c r="N144" s="721"/>
      <c r="O144" s="721"/>
      <c r="P144" s="721"/>
      <c r="Q144" s="721"/>
      <c r="R144" s="721"/>
      <c r="S144" s="456" t="s">
        <v>30</v>
      </c>
      <c r="T144" s="961" t="e">
        <f>S143/Y148</f>
        <v>#VALUE!</v>
      </c>
      <c r="U144" s="961"/>
      <c r="V144" s="961"/>
      <c r="W144" s="457" t="s">
        <v>1</v>
      </c>
      <c r="X144" s="458" t="s">
        <v>31</v>
      </c>
      <c r="Y144" s="449"/>
      <c r="Z144" s="450"/>
      <c r="AA144" s="451"/>
      <c r="AB144" s="868"/>
      <c r="AC144" s="868"/>
      <c r="AD144" s="452"/>
      <c r="AE144" s="851"/>
      <c r="AF144" s="459"/>
      <c r="AG144" s="460"/>
      <c r="AH144" s="300"/>
      <c r="AI144" s="300"/>
      <c r="AJ144" s="300"/>
      <c r="AK144" s="300"/>
    </row>
    <row r="146" spans="1:49" ht="12.75" customHeight="1">
      <c r="A146" s="461"/>
      <c r="B146" s="461"/>
      <c r="C146" s="461"/>
      <c r="D146" s="461"/>
      <c r="E146" s="300"/>
      <c r="F146" s="255"/>
      <c r="G146" s="255"/>
      <c r="H146" s="255"/>
      <c r="I146" s="255"/>
      <c r="J146" s="255"/>
      <c r="K146" s="255"/>
      <c r="L146" s="265"/>
      <c r="M146" s="265"/>
      <c r="N146" s="255"/>
      <c r="O146" s="301"/>
      <c r="P146" s="301"/>
      <c r="Q146" s="301"/>
      <c r="R146" s="301"/>
      <c r="S146" s="301"/>
      <c r="T146" s="301"/>
      <c r="U146" s="255"/>
      <c r="V146" s="255"/>
      <c r="W146" s="435"/>
      <c r="X146" s="255"/>
      <c r="Y146" s="255"/>
      <c r="Z146" s="255"/>
      <c r="AA146" s="301"/>
      <c r="AB146" s="255"/>
      <c r="AC146" s="255"/>
      <c r="AD146" s="255"/>
      <c r="AE146" s="255"/>
      <c r="AF146" s="255"/>
      <c r="AG146" s="255"/>
      <c r="AH146" s="255"/>
      <c r="AI146" s="255"/>
      <c r="AJ146" s="255"/>
      <c r="AK146" s="225"/>
      <c r="AL146" s="226"/>
      <c r="AU146" s="236"/>
    </row>
    <row r="147" spans="1:49" s="225" customFormat="1" ht="18.75" customHeight="1" thickBot="1">
      <c r="A147" s="246" t="s">
        <v>306</v>
      </c>
      <c r="B147" s="245"/>
      <c r="C147" s="299"/>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K147"/>
      <c r="AL147" s="226"/>
      <c r="AM147" s="462"/>
      <c r="AN147" s="462"/>
      <c r="AO147" s="462"/>
      <c r="AP147" s="462"/>
      <c r="AQ147" s="462"/>
      <c r="AR147" s="462"/>
      <c r="AS147" s="462"/>
      <c r="AT147" s="462"/>
      <c r="AU147" s="462"/>
      <c r="AV147" s="462"/>
      <c r="AW147" s="226"/>
    </row>
    <row r="148" spans="1:49" ht="23.25" customHeight="1" thickBot="1">
      <c r="A148" s="746" t="s">
        <v>324</v>
      </c>
      <c r="B148" s="747"/>
      <c r="C148" s="747"/>
      <c r="D148" s="747"/>
      <c r="E148" s="463"/>
      <c r="F148" s="279" t="s">
        <v>21</v>
      </c>
      <c r="G148" s="277"/>
      <c r="H148" s="715"/>
      <c r="I148" s="715"/>
      <c r="J148" s="277" t="s">
        <v>11</v>
      </c>
      <c r="K148" s="715"/>
      <c r="L148" s="715"/>
      <c r="M148" s="277" t="s">
        <v>12</v>
      </c>
      <c r="N148" s="278" t="s">
        <v>13</v>
      </c>
      <c r="O148" s="278"/>
      <c r="P148" s="277" t="s">
        <v>21</v>
      </c>
      <c r="Q148" s="277"/>
      <c r="R148" s="715"/>
      <c r="S148" s="715"/>
      <c r="T148" s="277" t="s">
        <v>11</v>
      </c>
      <c r="U148" s="715"/>
      <c r="V148" s="715"/>
      <c r="W148" s="277" t="s">
        <v>12</v>
      </c>
      <c r="X148" s="277" t="s">
        <v>116</v>
      </c>
      <c r="Y148" s="277" t="str">
        <f>IF(H148&gt;=1,(R148*12+U148)-(H148*12+K148)+1,"")</f>
        <v/>
      </c>
      <c r="Z148" s="716" t="s">
        <v>117</v>
      </c>
      <c r="AA148" s="716"/>
      <c r="AB148" s="279" t="s">
        <v>48</v>
      </c>
      <c r="AJ148" s="274" t="str">
        <f>IF(X19="○", IF(AND(AND(H148&lt;&gt;"",K148&lt;&gt;"",R148&lt;&gt;"",U148&lt;&gt;""),OR(I149=TRUE,N149=TRUE,V149=TRUE), OR(I150=TRUE,N150=TRUE,V150=TRUE,AND(AB150=TRUE,AF150&lt;&gt;"")), OR(E152=TRUE, L152=TRUE, AND(S152=TRUE,X152&lt;&gt;"")), AND(E154&lt;&gt;"",N156&lt;&gt;"",Q156&lt;&gt;""),OR(U156=TRUE, Y156=TRUE)),"○","×"),"")</f>
        <v/>
      </c>
      <c r="AL148" s="698" t="s">
        <v>383</v>
      </c>
      <c r="AM148" s="699"/>
      <c r="AN148" s="699"/>
      <c r="AO148" s="699"/>
      <c r="AP148" s="699"/>
      <c r="AQ148" s="699"/>
      <c r="AR148" s="699"/>
      <c r="AS148" s="699"/>
      <c r="AT148" s="699"/>
      <c r="AU148" s="699"/>
      <c r="AV148" s="700"/>
    </row>
    <row r="149" spans="1:49" s="225" customFormat="1" ht="27" customHeight="1" thickBot="1">
      <c r="A149" s="664" t="s">
        <v>35</v>
      </c>
      <c r="B149" s="665"/>
      <c r="C149" s="665"/>
      <c r="D149" s="666"/>
      <c r="E149" s="672" t="s">
        <v>424</v>
      </c>
      <c r="F149" s="673"/>
      <c r="G149" s="673"/>
      <c r="H149" s="674"/>
      <c r="I149" s="59" t="b">
        <v>0</v>
      </c>
      <c r="J149" s="1045" t="s">
        <v>33</v>
      </c>
      <c r="K149" s="1045"/>
      <c r="L149" s="1045"/>
      <c r="M149" s="1045"/>
      <c r="N149" s="59" t="b">
        <v>0</v>
      </c>
      <c r="O149" s="668" t="s">
        <v>318</v>
      </c>
      <c r="P149" s="668"/>
      <c r="Q149" s="668"/>
      <c r="R149" s="668"/>
      <c r="S149" s="668"/>
      <c r="T149" s="668"/>
      <c r="U149" s="668"/>
      <c r="V149" s="59" t="b">
        <v>0</v>
      </c>
      <c r="W149" s="668" t="s">
        <v>319</v>
      </c>
      <c r="X149" s="668"/>
      <c r="Y149" s="668"/>
      <c r="Z149" s="668"/>
      <c r="AA149" s="668"/>
      <c r="AB149" s="668"/>
      <c r="AC149" s="1044"/>
      <c r="AD149" s="1044"/>
      <c r="AE149" s="277"/>
      <c r="AF149" s="464"/>
      <c r="AG149" s="464"/>
      <c r="AH149" s="464"/>
      <c r="AI149" s="277"/>
      <c r="AJ149" s="465"/>
      <c r="AK149"/>
      <c r="AL149" s="701"/>
      <c r="AM149" s="702"/>
      <c r="AN149" s="702"/>
      <c r="AO149" s="702"/>
      <c r="AP149" s="702"/>
      <c r="AQ149" s="702"/>
      <c r="AR149" s="702"/>
      <c r="AS149" s="702"/>
      <c r="AT149" s="702"/>
      <c r="AU149" s="702"/>
      <c r="AV149" s="703"/>
      <c r="AW149" s="226"/>
    </row>
    <row r="150" spans="1:49" s="225" customFormat="1" ht="26.25" customHeight="1">
      <c r="A150" s="667"/>
      <c r="B150" s="668"/>
      <c r="C150" s="668"/>
      <c r="D150" s="669"/>
      <c r="E150" s="1051" t="s">
        <v>425</v>
      </c>
      <c r="F150" s="747"/>
      <c r="G150" s="747"/>
      <c r="H150" s="1052"/>
      <c r="I150" s="60" t="b">
        <v>0</v>
      </c>
      <c r="J150" s="705" t="s">
        <v>71</v>
      </c>
      <c r="K150" s="705"/>
      <c r="L150" s="705"/>
      <c r="M150" s="705"/>
      <c r="N150" s="59" t="b">
        <v>0</v>
      </c>
      <c r="O150" s="705" t="s">
        <v>213</v>
      </c>
      <c r="P150" s="705"/>
      <c r="Q150" s="705"/>
      <c r="R150" s="705"/>
      <c r="S150" s="705"/>
      <c r="T150" s="705"/>
      <c r="U150" s="705"/>
      <c r="V150" s="59" t="b">
        <v>0</v>
      </c>
      <c r="W150" s="705" t="s">
        <v>34</v>
      </c>
      <c r="X150" s="705"/>
      <c r="Y150" s="705"/>
      <c r="Z150" s="705"/>
      <c r="AA150" s="705"/>
      <c r="AB150" s="61" t="b">
        <v>0</v>
      </c>
      <c r="AC150" s="705" t="s">
        <v>29</v>
      </c>
      <c r="AD150" s="705"/>
      <c r="AE150" s="466" t="s">
        <v>30</v>
      </c>
      <c r="AF150" s="867"/>
      <c r="AG150" s="867"/>
      <c r="AH150" s="867"/>
      <c r="AI150" s="867"/>
      <c r="AJ150" s="467" t="s">
        <v>31</v>
      </c>
      <c r="AK150"/>
      <c r="AL150" s="226"/>
      <c r="AM150" s="226"/>
      <c r="AN150" s="226"/>
      <c r="AO150" s="226"/>
      <c r="AP150" s="226"/>
      <c r="AQ150" s="226"/>
      <c r="AR150" s="226"/>
      <c r="AS150" s="226"/>
      <c r="AT150" s="226"/>
      <c r="AU150" s="226"/>
      <c r="AV150" s="226"/>
      <c r="AW150" s="226"/>
    </row>
    <row r="151" spans="1:49" s="225" customFormat="1" ht="19.5" customHeight="1">
      <c r="A151" s="664" t="s">
        <v>32</v>
      </c>
      <c r="B151" s="665"/>
      <c r="C151" s="665"/>
      <c r="D151" s="665"/>
      <c r="E151" s="285" t="s">
        <v>160</v>
      </c>
      <c r="F151" s="286"/>
      <c r="G151" s="275"/>
      <c r="H151" s="275"/>
      <c r="I151" s="275"/>
      <c r="J151" s="275"/>
      <c r="K151" s="275"/>
      <c r="L151" s="275"/>
      <c r="M151" s="275"/>
      <c r="N151" s="275"/>
      <c r="O151" s="286"/>
      <c r="P151" s="275"/>
      <c r="Q151" s="275"/>
      <c r="R151" s="275"/>
      <c r="S151" s="275"/>
      <c r="T151" s="275"/>
      <c r="U151" s="275"/>
      <c r="V151" s="286"/>
      <c r="W151" s="275"/>
      <c r="X151" s="275"/>
      <c r="Y151" s="275"/>
      <c r="Z151" s="275"/>
      <c r="AA151" s="275"/>
      <c r="AB151" s="275"/>
      <c r="AC151" s="275"/>
      <c r="AD151" s="275"/>
      <c r="AE151" s="275"/>
      <c r="AF151" s="275"/>
      <c r="AG151" s="275"/>
      <c r="AH151" s="275"/>
      <c r="AI151" s="275"/>
      <c r="AJ151" s="415"/>
      <c r="AL151" s="226"/>
      <c r="AM151" s="226"/>
      <c r="AN151" s="226"/>
      <c r="AO151" s="226"/>
      <c r="AP151" s="226"/>
      <c r="AQ151" s="226"/>
      <c r="AR151" s="226"/>
      <c r="AS151" s="226"/>
      <c r="AT151" s="226"/>
      <c r="AU151" s="226"/>
      <c r="AV151" s="226"/>
      <c r="AW151" s="226"/>
    </row>
    <row r="152" spans="1:49" s="225" customFormat="1" ht="18.75" customHeight="1">
      <c r="A152" s="687"/>
      <c r="B152" s="688"/>
      <c r="C152" s="688"/>
      <c r="D152" s="688"/>
      <c r="E152" s="62" t="b">
        <v>0</v>
      </c>
      <c r="F152" s="266" t="s">
        <v>36</v>
      </c>
      <c r="G152" s="245"/>
      <c r="H152" s="245"/>
      <c r="I152" s="245"/>
      <c r="J152" s="245"/>
      <c r="L152" s="63" t="b">
        <v>0</v>
      </c>
      <c r="M152" s="266" t="s">
        <v>118</v>
      </c>
      <c r="N152" s="245"/>
      <c r="O152" s="245"/>
      <c r="P152" s="265"/>
      <c r="Q152" s="265"/>
      <c r="S152" s="64" t="b">
        <v>0</v>
      </c>
      <c r="T152" s="266" t="s">
        <v>29</v>
      </c>
      <c r="U152" s="265"/>
      <c r="W152" s="266" t="s">
        <v>30</v>
      </c>
      <c r="X152" s="694"/>
      <c r="Y152" s="694" t="b">
        <v>1</v>
      </c>
      <c r="Z152" s="694"/>
      <c r="AA152" s="694"/>
      <c r="AB152" s="694"/>
      <c r="AC152" s="694"/>
      <c r="AD152" s="694"/>
      <c r="AE152" s="694"/>
      <c r="AF152" s="694"/>
      <c r="AG152" s="694"/>
      <c r="AH152" s="694"/>
      <c r="AI152" s="694"/>
      <c r="AJ152" s="288" t="s">
        <v>31</v>
      </c>
      <c r="AK152"/>
      <c r="AL152" s="220"/>
      <c r="AM152" s="226"/>
      <c r="AN152" s="226"/>
      <c r="AO152" s="226"/>
      <c r="AP152" s="226"/>
      <c r="AQ152" s="226"/>
      <c r="AR152" s="226"/>
      <c r="AS152" s="226"/>
      <c r="AT152" s="226"/>
      <c r="AU152" s="226"/>
      <c r="AV152" s="226"/>
      <c r="AW152" s="226"/>
    </row>
    <row r="153" spans="1:49" s="225" customFormat="1" ht="18.75" customHeight="1">
      <c r="A153" s="687"/>
      <c r="B153" s="688"/>
      <c r="C153" s="688"/>
      <c r="D153" s="688"/>
      <c r="E153" s="289" t="s">
        <v>343</v>
      </c>
      <c r="F153" s="266"/>
      <c r="G153" s="245"/>
      <c r="H153" s="245"/>
      <c r="I153" s="245"/>
      <c r="J153" s="245"/>
      <c r="K153" s="245"/>
      <c r="L153" s="245"/>
      <c r="M153" s="265"/>
      <c r="N153" s="245"/>
      <c r="O153" s="265"/>
      <c r="P153" s="266"/>
      <c r="Q153" s="266"/>
      <c r="R153" s="266"/>
      <c r="S153" s="290"/>
      <c r="T153" s="290"/>
      <c r="U153" s="290"/>
      <c r="V153" s="290"/>
      <c r="W153" s="290"/>
      <c r="X153" s="290"/>
      <c r="Y153" s="290"/>
      <c r="Z153" s="290"/>
      <c r="AA153" s="290"/>
      <c r="AB153" s="290"/>
      <c r="AC153" s="290"/>
      <c r="AD153" s="290"/>
      <c r="AE153" s="290"/>
      <c r="AF153" s="290"/>
      <c r="AG153" s="290"/>
      <c r="AH153" s="290"/>
      <c r="AI153" s="290"/>
      <c r="AJ153" s="288"/>
      <c r="AL153" s="226"/>
      <c r="AM153" s="226"/>
      <c r="AN153" s="226"/>
      <c r="AO153" s="226"/>
      <c r="AP153" s="226"/>
      <c r="AQ153" s="226"/>
      <c r="AR153" s="226"/>
      <c r="AS153" s="226"/>
      <c r="AT153" s="226"/>
      <c r="AU153" s="226"/>
      <c r="AV153" s="226"/>
      <c r="AW153" s="226"/>
    </row>
    <row r="154" spans="1:49" s="225" customFormat="1" ht="82.5" customHeight="1" thickBot="1">
      <c r="A154" s="687"/>
      <c r="B154" s="688"/>
      <c r="C154" s="688"/>
      <c r="D154" s="688"/>
      <c r="E154" s="691"/>
      <c r="F154" s="692"/>
      <c r="G154" s="692"/>
      <c r="H154" s="692"/>
      <c r="I154" s="692"/>
      <c r="J154" s="692"/>
      <c r="K154" s="692"/>
      <c r="L154" s="692"/>
      <c r="M154" s="692"/>
      <c r="N154" s="692"/>
      <c r="O154" s="692"/>
      <c r="P154" s="692"/>
      <c r="Q154" s="692"/>
      <c r="R154" s="692"/>
      <c r="S154" s="692"/>
      <c r="T154" s="692"/>
      <c r="U154" s="692"/>
      <c r="V154" s="692"/>
      <c r="W154" s="692"/>
      <c r="X154" s="692"/>
      <c r="Y154" s="692"/>
      <c r="Z154" s="692"/>
      <c r="AA154" s="692"/>
      <c r="AB154" s="692"/>
      <c r="AC154" s="692"/>
      <c r="AD154" s="692"/>
      <c r="AE154" s="692"/>
      <c r="AF154" s="692"/>
      <c r="AG154" s="692"/>
      <c r="AH154" s="692"/>
      <c r="AI154" s="692"/>
      <c r="AJ154" s="693"/>
      <c r="AL154" s="226"/>
      <c r="AM154" s="226"/>
      <c r="AN154" s="226"/>
      <c r="AO154" s="226"/>
      <c r="AP154" s="226"/>
      <c r="AQ154" s="226"/>
      <c r="AR154" s="226"/>
      <c r="AS154" s="226"/>
      <c r="AT154" s="226"/>
      <c r="AU154" s="226"/>
      <c r="AV154" s="226"/>
      <c r="AW154" s="226"/>
    </row>
    <row r="155" spans="1:49" s="225" customFormat="1" ht="16.5" customHeight="1" thickBot="1">
      <c r="A155" s="687"/>
      <c r="B155" s="688"/>
      <c r="C155" s="688"/>
      <c r="D155" s="689"/>
      <c r="E155" s="265" t="s">
        <v>342</v>
      </c>
      <c r="F155" s="245"/>
      <c r="G155" s="245"/>
      <c r="H155" s="245"/>
      <c r="I155" s="245"/>
      <c r="J155" s="245"/>
      <c r="K155" s="245"/>
      <c r="L155" s="245"/>
      <c r="M155" s="245"/>
      <c r="N155" s="245"/>
      <c r="O155" s="245"/>
      <c r="P155" s="245"/>
      <c r="Q155" s="245"/>
      <c r="R155" s="245"/>
      <c r="S155" s="245"/>
      <c r="T155" s="245"/>
      <c r="U155" s="245"/>
      <c r="V155" s="245"/>
      <c r="W155" s="245"/>
      <c r="X155" s="245"/>
      <c r="Y155" s="245"/>
      <c r="Z155" s="245"/>
      <c r="AA155" s="245"/>
      <c r="AB155" s="245"/>
      <c r="AC155" s="245"/>
      <c r="AD155" s="245"/>
      <c r="AE155" s="245"/>
      <c r="AF155" s="245"/>
      <c r="AG155" s="245"/>
      <c r="AH155" s="245"/>
      <c r="AI155" s="245"/>
      <c r="AJ155" s="292"/>
      <c r="AK155"/>
      <c r="AL155" s="226"/>
      <c r="AM155" s="226"/>
      <c r="AN155" s="226"/>
      <c r="AO155" s="226"/>
      <c r="AP155" s="226"/>
      <c r="AQ155" s="226"/>
      <c r="AR155" s="226"/>
      <c r="AS155" s="226"/>
      <c r="AT155" s="226"/>
      <c r="AU155" s="226"/>
      <c r="AV155" s="226"/>
      <c r="AW155" s="226"/>
    </row>
    <row r="156" spans="1:49" s="225" customFormat="1" ht="18.75" customHeight="1" thickBot="1">
      <c r="A156" s="667"/>
      <c r="B156" s="668"/>
      <c r="C156" s="668"/>
      <c r="D156" s="690"/>
      <c r="E156" s="468" t="s">
        <v>120</v>
      </c>
      <c r="F156" s="294"/>
      <c r="G156" s="294"/>
      <c r="H156" s="294"/>
      <c r="I156" s="294"/>
      <c r="J156" s="294"/>
      <c r="K156" s="417"/>
      <c r="L156" s="670" t="s">
        <v>121</v>
      </c>
      <c r="M156" s="671"/>
      <c r="N156" s="686"/>
      <c r="O156" s="686"/>
      <c r="P156" s="295" t="s">
        <v>4</v>
      </c>
      <c r="Q156" s="686"/>
      <c r="R156" s="686"/>
      <c r="S156" s="295" t="s">
        <v>37</v>
      </c>
      <c r="T156" s="295" t="s">
        <v>30</v>
      </c>
      <c r="U156" s="65" t="b">
        <v>0</v>
      </c>
      <c r="V156" s="296" t="s">
        <v>38</v>
      </c>
      <c r="W156" s="295"/>
      <c r="X156" s="295"/>
      <c r="Y156" s="65" t="b">
        <v>0</v>
      </c>
      <c r="Z156" s="296" t="s">
        <v>39</v>
      </c>
      <c r="AA156" s="295"/>
      <c r="AB156" s="295" t="s">
        <v>31</v>
      </c>
      <c r="AC156" s="297"/>
      <c r="AD156" s="297"/>
      <c r="AE156" s="297"/>
      <c r="AF156" s="297"/>
      <c r="AG156" s="297"/>
      <c r="AH156" s="297"/>
      <c r="AI156" s="297"/>
      <c r="AJ156" s="298"/>
      <c r="AL156" s="226"/>
      <c r="AM156" s="226"/>
      <c r="AN156" s="226"/>
      <c r="AO156" s="226"/>
      <c r="AP156" s="226"/>
      <c r="AQ156" s="226"/>
      <c r="AR156" s="226"/>
      <c r="AS156" s="226"/>
      <c r="AT156" s="226"/>
      <c r="AU156" s="226"/>
      <c r="AV156" s="226"/>
      <c r="AW156" s="226"/>
    </row>
    <row r="157" spans="1:49" s="225" customFormat="1" ht="30.75" customHeight="1">
      <c r="A157" s="299"/>
      <c r="B157" s="299"/>
      <c r="C157" s="299"/>
      <c r="D157" s="299"/>
      <c r="E157" s="300"/>
      <c r="F157" s="255"/>
      <c r="G157" s="255"/>
      <c r="H157" s="255"/>
      <c r="I157" s="255"/>
      <c r="J157" s="255"/>
      <c r="K157" s="255"/>
      <c r="L157" s="301"/>
      <c r="M157" s="301"/>
      <c r="N157" s="301"/>
      <c r="O157" s="301"/>
      <c r="P157" s="301"/>
      <c r="Q157" s="301"/>
      <c r="R157" s="301"/>
      <c r="S157" s="301"/>
      <c r="T157" s="255"/>
      <c r="U157" s="255"/>
      <c r="V157" s="435"/>
      <c r="W157" s="255"/>
      <c r="X157" s="255"/>
      <c r="Y157" s="255"/>
      <c r="Z157" s="301"/>
      <c r="AA157" s="255"/>
      <c r="AB157" s="255"/>
      <c r="AC157" s="255"/>
      <c r="AD157" s="255"/>
      <c r="AE157" s="255"/>
      <c r="AF157" s="255"/>
      <c r="AG157" s="255"/>
      <c r="AH157" s="255"/>
      <c r="AI157" s="255"/>
      <c r="AJ157" s="255"/>
      <c r="AL157" s="226"/>
      <c r="AM157" s="226"/>
      <c r="AN157" s="226"/>
      <c r="AO157" s="226"/>
      <c r="AP157" s="226"/>
      <c r="AQ157" s="226"/>
      <c r="AR157" s="226"/>
      <c r="AS157" s="226"/>
      <c r="AT157" s="226"/>
      <c r="AU157" s="226"/>
      <c r="AV157" s="226"/>
      <c r="AW157" s="226"/>
    </row>
    <row r="158" spans="1:49" s="304" customFormat="1" ht="23.25" customHeight="1">
      <c r="A158" s="267" t="s">
        <v>311</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19"/>
      <c r="AL158" s="306"/>
      <c r="AM158" s="306"/>
      <c r="AN158" s="306"/>
      <c r="AO158" s="306"/>
      <c r="AP158" s="306"/>
      <c r="AQ158" s="306"/>
      <c r="AR158" s="306"/>
      <c r="AS158" s="306"/>
      <c r="AT158" s="469"/>
      <c r="AU158" s="306"/>
      <c r="AV158" s="306"/>
      <c r="AW158" s="306"/>
    </row>
    <row r="159" spans="1:49" s="225" customFormat="1">
      <c r="A159" s="470" t="s">
        <v>367</v>
      </c>
      <c r="B159" s="265"/>
      <c r="C159" s="265"/>
      <c r="D159" s="265"/>
      <c r="E159" s="265"/>
      <c r="F159" s="265"/>
      <c r="G159" s="265"/>
      <c r="H159" s="265"/>
      <c r="I159" s="265"/>
      <c r="J159" s="265"/>
      <c r="K159" s="265"/>
      <c r="L159" s="265"/>
      <c r="M159" s="265"/>
      <c r="N159" s="265"/>
      <c r="O159" s="265"/>
      <c r="P159" s="265"/>
      <c r="Q159" s="265"/>
      <c r="R159" s="265"/>
      <c r="S159" s="265"/>
      <c r="T159" s="265"/>
      <c r="U159" s="265"/>
      <c r="V159" s="265"/>
      <c r="W159" s="265"/>
      <c r="X159" s="265"/>
      <c r="Y159" s="265"/>
      <c r="Z159" s="265"/>
      <c r="AA159" s="265"/>
      <c r="AB159" s="265"/>
      <c r="AC159" s="265"/>
      <c r="AD159" s="265"/>
      <c r="AE159" s="265"/>
      <c r="AF159" s="265"/>
      <c r="AG159" s="265"/>
      <c r="AH159" s="265"/>
      <c r="AI159" s="265"/>
      <c r="AJ159" s="265"/>
      <c r="AL159" s="220"/>
      <c r="AM159" s="226"/>
      <c r="AN159" s="226"/>
      <c r="AO159" s="226"/>
      <c r="AP159" s="226"/>
      <c r="AQ159" s="226"/>
      <c r="AR159" s="226"/>
      <c r="AS159" s="226"/>
      <c r="AT159" s="226"/>
      <c r="AU159" s="226"/>
      <c r="AV159" s="226"/>
      <c r="AW159" s="226"/>
    </row>
    <row r="160" spans="1:49" s="225" customFormat="1" ht="22.5" customHeight="1">
      <c r="A160" s="471" t="s">
        <v>70</v>
      </c>
      <c r="B160" s="783" t="s">
        <v>448</v>
      </c>
      <c r="C160" s="783"/>
      <c r="D160" s="783"/>
      <c r="E160" s="783"/>
      <c r="F160" s="783"/>
      <c r="G160" s="783"/>
      <c r="H160" s="783"/>
      <c r="I160" s="783"/>
      <c r="J160" s="783"/>
      <c r="K160" s="783"/>
      <c r="L160" s="783"/>
      <c r="M160" s="783"/>
      <c r="N160" s="783"/>
      <c r="O160" s="783"/>
      <c r="P160" s="783"/>
      <c r="Q160" s="783"/>
      <c r="R160" s="783"/>
      <c r="S160" s="783"/>
      <c r="T160" s="783"/>
      <c r="U160" s="783"/>
      <c r="V160" s="783"/>
      <c r="W160" s="783"/>
      <c r="X160" s="783"/>
      <c r="Y160" s="783"/>
      <c r="Z160" s="783"/>
      <c r="AA160" s="783"/>
      <c r="AB160" s="783"/>
      <c r="AC160" s="783"/>
      <c r="AD160" s="783"/>
      <c r="AE160" s="783"/>
      <c r="AF160" s="783"/>
      <c r="AG160" s="783"/>
      <c r="AH160" s="783"/>
      <c r="AI160" s="783"/>
      <c r="AJ160" s="783"/>
      <c r="AL160" s="220"/>
      <c r="AM160" s="226"/>
      <c r="AN160" s="226"/>
      <c r="AO160" s="226"/>
      <c r="AP160" s="226"/>
      <c r="AQ160" s="226"/>
      <c r="AR160" s="226"/>
      <c r="AS160" s="226"/>
      <c r="AT160" s="226"/>
      <c r="AU160" s="226"/>
      <c r="AV160" s="226"/>
      <c r="AW160" s="226"/>
    </row>
    <row r="161" spans="1:49" s="225" customFormat="1">
      <c r="A161" s="470" t="s">
        <v>368</v>
      </c>
      <c r="B161" s="435"/>
      <c r="C161" s="435"/>
      <c r="D161" s="435"/>
      <c r="E161" s="435"/>
      <c r="F161" s="435"/>
      <c r="G161" s="435"/>
      <c r="H161" s="435"/>
      <c r="I161" s="435"/>
      <c r="J161" s="435"/>
      <c r="K161" s="435"/>
      <c r="L161" s="435"/>
      <c r="M161" s="435"/>
      <c r="N161" s="435"/>
      <c r="O161" s="435"/>
      <c r="P161" s="435"/>
      <c r="Q161" s="435"/>
      <c r="R161" s="435"/>
      <c r="S161" s="435"/>
      <c r="T161" s="435"/>
      <c r="U161" s="435"/>
      <c r="V161" s="435"/>
      <c r="W161" s="435"/>
      <c r="X161" s="435"/>
      <c r="Y161" s="435"/>
      <c r="Z161" s="435"/>
      <c r="AA161" s="435"/>
      <c r="AB161" s="435"/>
      <c r="AC161" s="435"/>
      <c r="AD161" s="435"/>
      <c r="AE161" s="435"/>
      <c r="AF161" s="435"/>
      <c r="AG161" s="435"/>
      <c r="AH161" s="435"/>
      <c r="AI161" s="435"/>
      <c r="AJ161" s="435"/>
      <c r="AL161" s="220"/>
      <c r="AM161" s="226"/>
      <c r="AN161" s="226"/>
      <c r="AO161" s="226"/>
      <c r="AP161" s="226"/>
      <c r="AQ161" s="226"/>
      <c r="AR161" s="226"/>
      <c r="AS161" s="226"/>
      <c r="AT161" s="226"/>
      <c r="AU161" s="226"/>
      <c r="AV161" s="226"/>
      <c r="AW161" s="226"/>
    </row>
    <row r="162" spans="1:49" s="225" customFormat="1" ht="49.5" customHeight="1">
      <c r="A162" s="471" t="s">
        <v>70</v>
      </c>
      <c r="B162" s="798" t="s">
        <v>449</v>
      </c>
      <c r="C162" s="798"/>
      <c r="D162" s="798"/>
      <c r="E162" s="798"/>
      <c r="F162" s="798"/>
      <c r="G162" s="798"/>
      <c r="H162" s="798"/>
      <c r="I162" s="798"/>
      <c r="J162" s="798"/>
      <c r="K162" s="798"/>
      <c r="L162" s="798"/>
      <c r="M162" s="798"/>
      <c r="N162" s="798"/>
      <c r="O162" s="798"/>
      <c r="P162" s="798"/>
      <c r="Q162" s="798"/>
      <c r="R162" s="798"/>
      <c r="S162" s="798"/>
      <c r="T162" s="798"/>
      <c r="U162" s="798"/>
      <c r="V162" s="798"/>
      <c r="W162" s="798"/>
      <c r="X162" s="798"/>
      <c r="Y162" s="798"/>
      <c r="Z162" s="798"/>
      <c r="AA162" s="798"/>
      <c r="AB162" s="798"/>
      <c r="AC162" s="798"/>
      <c r="AD162" s="798"/>
      <c r="AE162" s="798"/>
      <c r="AF162" s="798"/>
      <c r="AG162" s="798"/>
      <c r="AH162" s="798"/>
      <c r="AI162" s="798"/>
      <c r="AJ162" s="798"/>
      <c r="AL162" s="220"/>
      <c r="AM162" s="226"/>
      <c r="AN162" s="226"/>
      <c r="AO162" s="226"/>
      <c r="AP162" s="226"/>
      <c r="AQ162" s="226"/>
      <c r="AR162" s="226"/>
      <c r="AS162" s="226"/>
      <c r="AT162" s="226"/>
      <c r="AU162" s="226"/>
      <c r="AV162" s="226"/>
      <c r="AW162" s="226"/>
    </row>
    <row r="163" spans="1:49" s="225" customFormat="1" ht="4.5" customHeight="1" thickBot="1">
      <c r="A163" s="472"/>
      <c r="B163" s="472"/>
      <c r="C163" s="472"/>
      <c r="D163" s="472"/>
      <c r="E163" s="472"/>
      <c r="F163" s="472"/>
      <c r="G163" s="472"/>
      <c r="H163" s="472"/>
      <c r="I163" s="472"/>
      <c r="J163" s="472"/>
      <c r="K163" s="472"/>
      <c r="L163" s="472"/>
      <c r="M163" s="472"/>
      <c r="N163" s="472"/>
      <c r="O163" s="472"/>
      <c r="P163" s="472"/>
      <c r="Q163" s="472"/>
      <c r="R163" s="472"/>
      <c r="S163" s="472"/>
      <c r="T163" s="472"/>
      <c r="U163" s="472"/>
      <c r="V163" s="472"/>
      <c r="W163" s="472"/>
      <c r="X163" s="472"/>
      <c r="Y163" s="472"/>
      <c r="Z163" s="472"/>
      <c r="AA163" s="472"/>
      <c r="AB163" s="472"/>
      <c r="AC163" s="472"/>
      <c r="AD163" s="472"/>
      <c r="AE163" s="472"/>
      <c r="AF163" s="472"/>
      <c r="AG163" s="472"/>
      <c r="AH163" s="472"/>
      <c r="AI163" s="472"/>
      <c r="AJ163" s="472"/>
      <c r="AL163" s="220"/>
      <c r="AM163" s="226"/>
      <c r="AN163" s="226"/>
      <c r="AO163" s="226"/>
      <c r="AP163" s="226"/>
      <c r="AQ163" s="226"/>
      <c r="AR163" s="226"/>
      <c r="AS163" s="226"/>
      <c r="AT163" s="226"/>
      <c r="AU163" s="226"/>
      <c r="AV163" s="226"/>
      <c r="AW163" s="226"/>
    </row>
    <row r="164" spans="1:49" s="225" customFormat="1" ht="13.5" customHeight="1" thickBot="1">
      <c r="A164" s="1048" t="s">
        <v>203</v>
      </c>
      <c r="B164" s="1049"/>
      <c r="C164" s="1049"/>
      <c r="D164" s="1050"/>
      <c r="E164" s="773" t="s">
        <v>41</v>
      </c>
      <c r="F164" s="774"/>
      <c r="G164" s="774"/>
      <c r="H164" s="774"/>
      <c r="I164" s="774"/>
      <c r="J164" s="774"/>
      <c r="K164" s="774"/>
      <c r="L164" s="774"/>
      <c r="M164" s="774"/>
      <c r="N164" s="774"/>
      <c r="O164" s="774"/>
      <c r="P164" s="774"/>
      <c r="Q164" s="774"/>
      <c r="R164" s="774"/>
      <c r="S164" s="774"/>
      <c r="T164" s="774"/>
      <c r="U164" s="774"/>
      <c r="V164" s="774"/>
      <c r="W164" s="774"/>
      <c r="X164" s="774"/>
      <c r="Y164" s="774"/>
      <c r="Z164" s="774"/>
      <c r="AA164" s="774"/>
      <c r="AB164" s="774"/>
      <c r="AC164" s="774"/>
      <c r="AD164" s="774"/>
      <c r="AE164" s="774"/>
      <c r="AF164" s="774"/>
      <c r="AG164" s="774"/>
      <c r="AH164" s="774"/>
      <c r="AI164" s="775"/>
      <c r="AJ164" s="274" t="str" cm="1">
        <f t="array" ref="AJ164">IF(M19="○", IF(OR(PRODUCT((E165:E168=FALSE)*1),PRODUCT((E169:E172=FALSE)*1),PRODUCT((E173:E176=FALSE)*1),PRODUCT((E177:E180=FALSE)*1),PRODUCT((E181:E184=FALSE)*1),PRODUCT((E185:E188=FALSE)*1)),"×","○"), IF(PRODUCT((E165:E188=FALSE)*1),"×","○"))</f>
        <v>×</v>
      </c>
      <c r="AL164" s="698" t="s">
        <v>359</v>
      </c>
      <c r="AM164" s="699"/>
      <c r="AN164" s="699"/>
      <c r="AO164" s="699"/>
      <c r="AP164" s="699"/>
      <c r="AQ164" s="699"/>
      <c r="AR164" s="699"/>
      <c r="AS164" s="699"/>
      <c r="AT164" s="699"/>
      <c r="AU164" s="699"/>
      <c r="AV164" s="700"/>
      <c r="AW164" s="226"/>
    </row>
    <row r="165" spans="1:49" s="225" customFormat="1" ht="14.25" customHeight="1">
      <c r="A165" s="862" t="s">
        <v>193</v>
      </c>
      <c r="B165" s="737"/>
      <c r="C165" s="737"/>
      <c r="D165" s="863"/>
      <c r="E165" s="210" t="b">
        <v>0</v>
      </c>
      <c r="F165" s="1046" t="s">
        <v>173</v>
      </c>
      <c r="G165" s="1046"/>
      <c r="H165" s="1046"/>
      <c r="I165" s="1046"/>
      <c r="J165" s="1046"/>
      <c r="K165" s="1046"/>
      <c r="L165" s="1046"/>
      <c r="M165" s="1046"/>
      <c r="N165" s="1046"/>
      <c r="O165" s="1046"/>
      <c r="P165" s="1046"/>
      <c r="Q165" s="1046"/>
      <c r="R165" s="1046"/>
      <c r="S165" s="1046"/>
      <c r="T165" s="1046"/>
      <c r="U165" s="1046"/>
      <c r="V165" s="1046"/>
      <c r="W165" s="1046"/>
      <c r="X165" s="1046"/>
      <c r="Y165" s="1046"/>
      <c r="Z165" s="1046"/>
      <c r="AA165" s="1046"/>
      <c r="AB165" s="1046"/>
      <c r="AC165" s="1046"/>
      <c r="AD165" s="1046"/>
      <c r="AE165" s="1046"/>
      <c r="AF165" s="1046"/>
      <c r="AG165" s="1046"/>
      <c r="AH165" s="1046"/>
      <c r="AI165" s="1046"/>
      <c r="AJ165" s="1047"/>
      <c r="AL165" s="760"/>
      <c r="AM165" s="761"/>
      <c r="AN165" s="761"/>
      <c r="AO165" s="761"/>
      <c r="AP165" s="761"/>
      <c r="AQ165" s="761"/>
      <c r="AR165" s="761"/>
      <c r="AS165" s="761"/>
      <c r="AT165" s="761"/>
      <c r="AU165" s="761"/>
      <c r="AV165" s="762"/>
      <c r="AW165" s="226"/>
    </row>
    <row r="166" spans="1:49" s="225" customFormat="1" ht="13.5" customHeight="1" thickBot="1">
      <c r="A166" s="864"/>
      <c r="B166" s="738"/>
      <c r="C166" s="738"/>
      <c r="D166" s="865"/>
      <c r="E166" s="211" t="b">
        <v>0</v>
      </c>
      <c r="F166" s="678" t="s">
        <v>174</v>
      </c>
      <c r="G166" s="678"/>
      <c r="H166" s="678"/>
      <c r="I166" s="678"/>
      <c r="J166" s="678"/>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473"/>
      <c r="AL166" s="701"/>
      <c r="AM166" s="702"/>
      <c r="AN166" s="702"/>
      <c r="AO166" s="702"/>
      <c r="AP166" s="702"/>
      <c r="AQ166" s="702"/>
      <c r="AR166" s="702"/>
      <c r="AS166" s="702"/>
      <c r="AT166" s="702"/>
      <c r="AU166" s="702"/>
      <c r="AV166" s="703"/>
      <c r="AW166" s="226"/>
    </row>
    <row r="167" spans="1:49" s="225" customFormat="1" ht="13.5" customHeight="1">
      <c r="A167" s="864"/>
      <c r="B167" s="738"/>
      <c r="C167" s="738"/>
      <c r="D167" s="865"/>
      <c r="E167" s="211" t="b">
        <v>0</v>
      </c>
      <c r="F167" s="678" t="s">
        <v>199</v>
      </c>
      <c r="G167" s="678"/>
      <c r="H167" s="678"/>
      <c r="I167" s="678"/>
      <c r="J167" s="678"/>
      <c r="K167" s="678"/>
      <c r="L167" s="678"/>
      <c r="M167" s="678"/>
      <c r="N167" s="678"/>
      <c r="O167" s="678"/>
      <c r="P167" s="678"/>
      <c r="Q167" s="678"/>
      <c r="R167" s="678"/>
      <c r="S167" s="678"/>
      <c r="T167" s="678"/>
      <c r="U167" s="678"/>
      <c r="V167" s="678"/>
      <c r="W167" s="678"/>
      <c r="X167" s="678"/>
      <c r="Y167" s="678"/>
      <c r="Z167" s="678"/>
      <c r="AA167" s="678"/>
      <c r="AB167" s="678"/>
      <c r="AC167" s="678"/>
      <c r="AD167" s="678"/>
      <c r="AE167" s="678"/>
      <c r="AF167" s="678"/>
      <c r="AG167" s="678"/>
      <c r="AH167" s="678"/>
      <c r="AI167" s="678"/>
      <c r="AJ167" s="473"/>
      <c r="AL167" s="421"/>
      <c r="AM167" s="226"/>
      <c r="AN167" s="226"/>
      <c r="AO167" s="226"/>
      <c r="AP167" s="226"/>
      <c r="AQ167" s="226"/>
      <c r="AR167" s="226"/>
      <c r="AS167" s="226"/>
      <c r="AT167" s="226"/>
      <c r="AU167" s="226"/>
      <c r="AV167" s="226"/>
      <c r="AW167" s="226"/>
    </row>
    <row r="168" spans="1:49" s="225" customFormat="1" ht="13.5" customHeight="1">
      <c r="A168" s="720"/>
      <c r="B168" s="721"/>
      <c r="C168" s="721"/>
      <c r="D168" s="866"/>
      <c r="E168" s="212" t="b">
        <v>0</v>
      </c>
      <c r="F168" s="743" t="s">
        <v>200</v>
      </c>
      <c r="G168" s="743"/>
      <c r="H168" s="743"/>
      <c r="I168" s="743"/>
      <c r="J168" s="743"/>
      <c r="K168" s="743"/>
      <c r="L168" s="743"/>
      <c r="M168" s="743"/>
      <c r="N168" s="743"/>
      <c r="O168" s="743"/>
      <c r="P168" s="743"/>
      <c r="Q168" s="743"/>
      <c r="R168" s="743"/>
      <c r="S168" s="743"/>
      <c r="T168" s="743"/>
      <c r="U168" s="743"/>
      <c r="V168" s="743"/>
      <c r="W168" s="743"/>
      <c r="X168" s="743"/>
      <c r="Y168" s="743"/>
      <c r="Z168" s="743"/>
      <c r="AA168" s="743"/>
      <c r="AB168" s="743"/>
      <c r="AC168" s="743"/>
      <c r="AD168" s="743"/>
      <c r="AE168" s="743"/>
      <c r="AF168" s="743"/>
      <c r="AG168" s="743"/>
      <c r="AH168" s="743"/>
      <c r="AI168" s="743"/>
      <c r="AJ168" s="474"/>
      <c r="AL168" s="421"/>
      <c r="AM168" s="226"/>
      <c r="AN168" s="226"/>
      <c r="AO168" s="226"/>
      <c r="AP168" s="226"/>
      <c r="AQ168" s="226"/>
      <c r="AR168" s="226"/>
      <c r="AS168" s="226"/>
      <c r="AT168" s="226"/>
      <c r="AU168" s="226"/>
      <c r="AV168" s="226"/>
      <c r="AW168" s="226"/>
    </row>
    <row r="169" spans="1:49" s="225" customFormat="1" ht="24.75" customHeight="1">
      <c r="A169" s="862" t="s">
        <v>194</v>
      </c>
      <c r="B169" s="737"/>
      <c r="C169" s="737"/>
      <c r="D169" s="863"/>
      <c r="E169" s="213" t="b">
        <v>0</v>
      </c>
      <c r="F169" s="860" t="s">
        <v>175</v>
      </c>
      <c r="G169" s="860"/>
      <c r="H169" s="860"/>
      <c r="I169" s="860"/>
      <c r="J169" s="860"/>
      <c r="K169" s="860"/>
      <c r="L169" s="860"/>
      <c r="M169" s="860"/>
      <c r="N169" s="860"/>
      <c r="O169" s="860"/>
      <c r="P169" s="860"/>
      <c r="Q169" s="860"/>
      <c r="R169" s="860"/>
      <c r="S169" s="860"/>
      <c r="T169" s="860"/>
      <c r="U169" s="860"/>
      <c r="V169" s="860"/>
      <c r="W169" s="860"/>
      <c r="X169" s="860"/>
      <c r="Y169" s="860"/>
      <c r="Z169" s="860"/>
      <c r="AA169" s="860"/>
      <c r="AB169" s="860"/>
      <c r="AC169" s="860"/>
      <c r="AD169" s="860"/>
      <c r="AE169" s="860"/>
      <c r="AF169" s="860"/>
      <c r="AG169" s="860"/>
      <c r="AH169" s="860"/>
      <c r="AI169" s="860"/>
      <c r="AJ169" s="475"/>
      <c r="AL169" s="421"/>
      <c r="AM169" s="226"/>
      <c r="AN169" s="226"/>
      <c r="AO169" s="226"/>
      <c r="AP169" s="226"/>
      <c r="AQ169" s="226"/>
      <c r="AR169" s="226"/>
      <c r="AS169" s="226"/>
      <c r="AT169" s="226"/>
      <c r="AU169" s="226"/>
      <c r="AV169" s="226"/>
      <c r="AW169" s="226"/>
    </row>
    <row r="170" spans="1:49" s="225" customFormat="1" ht="13.5" customHeight="1">
      <c r="A170" s="864"/>
      <c r="B170" s="738"/>
      <c r="C170" s="738"/>
      <c r="D170" s="865"/>
      <c r="E170" s="214" t="b">
        <v>0</v>
      </c>
      <c r="F170" s="678" t="s">
        <v>176</v>
      </c>
      <c r="G170" s="678"/>
      <c r="H170" s="678"/>
      <c r="I170" s="678"/>
      <c r="J170" s="678"/>
      <c r="K170" s="678"/>
      <c r="L170" s="678"/>
      <c r="M170" s="678"/>
      <c r="N170" s="678"/>
      <c r="O170" s="678"/>
      <c r="P170" s="678"/>
      <c r="Q170" s="678"/>
      <c r="R170" s="678"/>
      <c r="S170" s="678"/>
      <c r="T170" s="678"/>
      <c r="U170" s="678"/>
      <c r="V170" s="678"/>
      <c r="W170" s="678"/>
      <c r="X170" s="678"/>
      <c r="Y170" s="678"/>
      <c r="Z170" s="678"/>
      <c r="AA170" s="678"/>
      <c r="AB170" s="678"/>
      <c r="AC170" s="678"/>
      <c r="AD170" s="678"/>
      <c r="AE170" s="678"/>
      <c r="AF170" s="678"/>
      <c r="AG170" s="678"/>
      <c r="AH170" s="678"/>
      <c r="AI170" s="678"/>
      <c r="AJ170" s="476"/>
      <c r="AL170" s="226"/>
      <c r="AM170" s="226"/>
      <c r="AN170" s="226"/>
      <c r="AO170" s="226"/>
      <c r="AP170" s="226"/>
      <c r="AQ170" s="226"/>
      <c r="AR170" s="226"/>
      <c r="AS170" s="226"/>
      <c r="AT170" s="226"/>
      <c r="AU170" s="226"/>
      <c r="AV170" s="226"/>
      <c r="AW170" s="226"/>
    </row>
    <row r="171" spans="1:49" s="225" customFormat="1" ht="13.5" customHeight="1">
      <c r="A171" s="864"/>
      <c r="B171" s="738"/>
      <c r="C171" s="738"/>
      <c r="D171" s="865"/>
      <c r="E171" s="211" t="b">
        <v>0</v>
      </c>
      <c r="F171" s="678" t="s">
        <v>177</v>
      </c>
      <c r="G171" s="678"/>
      <c r="H171" s="678"/>
      <c r="I171" s="678"/>
      <c r="J171" s="678"/>
      <c r="K171" s="678"/>
      <c r="L171" s="678"/>
      <c r="M171" s="678"/>
      <c r="N171" s="678"/>
      <c r="O171" s="678"/>
      <c r="P171" s="678"/>
      <c r="Q171" s="678"/>
      <c r="R171" s="678"/>
      <c r="S171" s="678"/>
      <c r="T171" s="678"/>
      <c r="U171" s="678"/>
      <c r="V171" s="678"/>
      <c r="W171" s="678"/>
      <c r="X171" s="678"/>
      <c r="Y171" s="678"/>
      <c r="Z171" s="678"/>
      <c r="AA171" s="678"/>
      <c r="AB171" s="678"/>
      <c r="AC171" s="678"/>
      <c r="AD171" s="678"/>
      <c r="AE171" s="678"/>
      <c r="AF171" s="678"/>
      <c r="AG171" s="678"/>
      <c r="AH171" s="678"/>
      <c r="AI171" s="678"/>
      <c r="AJ171" s="473"/>
      <c r="AL171" s="226"/>
      <c r="AM171" s="226"/>
      <c r="AN171" s="226"/>
      <c r="AO171" s="226"/>
      <c r="AP171" s="226"/>
      <c r="AQ171" s="226"/>
      <c r="AR171" s="226"/>
      <c r="AS171" s="226"/>
      <c r="AT171" s="226"/>
      <c r="AU171" s="226"/>
      <c r="AV171" s="226"/>
      <c r="AW171" s="226"/>
    </row>
    <row r="172" spans="1:49" s="225" customFormat="1" ht="13.5" customHeight="1">
      <c r="A172" s="720"/>
      <c r="B172" s="721"/>
      <c r="C172" s="721"/>
      <c r="D172" s="866"/>
      <c r="E172" s="215" t="b">
        <v>0</v>
      </c>
      <c r="F172" s="679" t="s">
        <v>178</v>
      </c>
      <c r="G172" s="679"/>
      <c r="H172" s="679"/>
      <c r="I172" s="679"/>
      <c r="J172" s="679"/>
      <c r="K172" s="679"/>
      <c r="L172" s="679"/>
      <c r="M172" s="679"/>
      <c r="N172" s="679"/>
      <c r="O172" s="679"/>
      <c r="P172" s="679"/>
      <c r="Q172" s="679"/>
      <c r="R172" s="679"/>
      <c r="S172" s="679"/>
      <c r="T172" s="679"/>
      <c r="U172" s="679"/>
      <c r="V172" s="679"/>
      <c r="W172" s="679"/>
      <c r="X172" s="679"/>
      <c r="Y172" s="679"/>
      <c r="Z172" s="679"/>
      <c r="AA172" s="679"/>
      <c r="AB172" s="679"/>
      <c r="AC172" s="679"/>
      <c r="AD172" s="679"/>
      <c r="AE172" s="679"/>
      <c r="AF172" s="679"/>
      <c r="AG172" s="679"/>
      <c r="AH172" s="679"/>
      <c r="AI172" s="679"/>
      <c r="AJ172" s="681"/>
      <c r="AL172" s="226"/>
      <c r="AM172" s="226"/>
      <c r="AN172" s="226"/>
      <c r="AO172" s="226"/>
      <c r="AP172" s="226"/>
      <c r="AQ172" s="226"/>
      <c r="AR172" s="226"/>
      <c r="AS172" s="226"/>
      <c r="AT172" s="226"/>
      <c r="AU172" s="226"/>
      <c r="AV172" s="226"/>
      <c r="AW172" s="226"/>
    </row>
    <row r="173" spans="1:49" s="225" customFormat="1" ht="13.5" customHeight="1">
      <c r="A173" s="862" t="s">
        <v>195</v>
      </c>
      <c r="B173" s="737"/>
      <c r="C173" s="737"/>
      <c r="D173" s="863"/>
      <c r="E173" s="214" t="b">
        <v>0</v>
      </c>
      <c r="F173" s="860" t="s">
        <v>179</v>
      </c>
      <c r="G173" s="860"/>
      <c r="H173" s="860"/>
      <c r="I173" s="860"/>
      <c r="J173" s="860"/>
      <c r="K173" s="860"/>
      <c r="L173" s="860"/>
      <c r="M173" s="860"/>
      <c r="N173" s="860"/>
      <c r="O173" s="860"/>
      <c r="P173" s="860"/>
      <c r="Q173" s="860"/>
      <c r="R173" s="860"/>
      <c r="S173" s="860"/>
      <c r="T173" s="860"/>
      <c r="U173" s="860"/>
      <c r="V173" s="860"/>
      <c r="W173" s="860"/>
      <c r="X173" s="860"/>
      <c r="Y173" s="860"/>
      <c r="Z173" s="860"/>
      <c r="AA173" s="860"/>
      <c r="AB173" s="860"/>
      <c r="AC173" s="860"/>
      <c r="AD173" s="860"/>
      <c r="AE173" s="860"/>
      <c r="AF173" s="860"/>
      <c r="AG173" s="860"/>
      <c r="AH173" s="860"/>
      <c r="AI173" s="860"/>
      <c r="AJ173" s="476"/>
      <c r="AL173" s="226"/>
      <c r="AM173" s="226"/>
      <c r="AN173" s="226"/>
      <c r="AO173" s="226"/>
      <c r="AP173" s="226"/>
      <c r="AQ173" s="226"/>
      <c r="AR173" s="226"/>
      <c r="AS173" s="226"/>
      <c r="AT173" s="226"/>
      <c r="AU173" s="226"/>
      <c r="AV173" s="226"/>
      <c r="AW173" s="226"/>
    </row>
    <row r="174" spans="1:49" s="225" customFormat="1" ht="22.5" customHeight="1">
      <c r="A174" s="864"/>
      <c r="B174" s="738"/>
      <c r="C174" s="738"/>
      <c r="D174" s="865"/>
      <c r="E174" s="211" t="b">
        <v>0</v>
      </c>
      <c r="F174" s="678" t="s">
        <v>180</v>
      </c>
      <c r="G174" s="678"/>
      <c r="H174" s="678"/>
      <c r="I174" s="678"/>
      <c r="J174" s="678"/>
      <c r="K174" s="678"/>
      <c r="L174" s="678"/>
      <c r="M174" s="678"/>
      <c r="N174" s="678"/>
      <c r="O174" s="678"/>
      <c r="P174" s="678"/>
      <c r="Q174" s="678"/>
      <c r="R174" s="678"/>
      <c r="S174" s="678"/>
      <c r="T174" s="678"/>
      <c r="U174" s="678"/>
      <c r="V174" s="678"/>
      <c r="W174" s="678"/>
      <c r="X174" s="678"/>
      <c r="Y174" s="678"/>
      <c r="Z174" s="678"/>
      <c r="AA174" s="678"/>
      <c r="AB174" s="678"/>
      <c r="AC174" s="678"/>
      <c r="AD174" s="678"/>
      <c r="AE174" s="678"/>
      <c r="AF174" s="678"/>
      <c r="AG174" s="678"/>
      <c r="AH174" s="678"/>
      <c r="AI174" s="678"/>
      <c r="AJ174" s="473"/>
      <c r="AL174" s="226"/>
      <c r="AM174" s="226"/>
      <c r="AN174" s="226"/>
      <c r="AO174" s="226"/>
      <c r="AP174" s="226"/>
      <c r="AQ174" s="226"/>
      <c r="AR174" s="226"/>
      <c r="AS174" s="226"/>
      <c r="AT174" s="226"/>
      <c r="AU174" s="226"/>
      <c r="AV174" s="226"/>
      <c r="AW174" s="226"/>
    </row>
    <row r="175" spans="1:49" s="225" customFormat="1" ht="13.5" customHeight="1">
      <c r="A175" s="864"/>
      <c r="B175" s="738"/>
      <c r="C175" s="738"/>
      <c r="D175" s="865"/>
      <c r="E175" s="211" t="b">
        <v>0</v>
      </c>
      <c r="F175" s="678" t="s">
        <v>181</v>
      </c>
      <c r="G175" s="678"/>
      <c r="H175" s="678"/>
      <c r="I175" s="678"/>
      <c r="J175" s="678"/>
      <c r="K175" s="678"/>
      <c r="L175" s="678"/>
      <c r="M175" s="678"/>
      <c r="N175" s="678"/>
      <c r="O175" s="678"/>
      <c r="P175" s="678"/>
      <c r="Q175" s="678"/>
      <c r="R175" s="678"/>
      <c r="S175" s="678"/>
      <c r="T175" s="678"/>
      <c r="U175" s="678"/>
      <c r="V175" s="678"/>
      <c r="W175" s="678"/>
      <c r="X175" s="678"/>
      <c r="Y175" s="678"/>
      <c r="Z175" s="678"/>
      <c r="AA175" s="678"/>
      <c r="AB175" s="678"/>
      <c r="AC175" s="678"/>
      <c r="AD175" s="678"/>
      <c r="AE175" s="678"/>
      <c r="AF175" s="678"/>
      <c r="AG175" s="678"/>
      <c r="AH175" s="678"/>
      <c r="AI175" s="678"/>
      <c r="AJ175" s="473"/>
      <c r="AL175" s="226"/>
      <c r="AM175" s="226"/>
      <c r="AN175" s="226"/>
      <c r="AO175" s="226"/>
      <c r="AP175" s="226"/>
      <c r="AQ175" s="226"/>
      <c r="AR175" s="226"/>
      <c r="AS175" s="226"/>
      <c r="AT175" s="226"/>
      <c r="AU175" s="226"/>
      <c r="AV175" s="226"/>
      <c r="AW175" s="226"/>
    </row>
    <row r="176" spans="1:49" s="225" customFormat="1" ht="13.5" customHeight="1">
      <c r="A176" s="720"/>
      <c r="B176" s="721"/>
      <c r="C176" s="721"/>
      <c r="D176" s="866"/>
      <c r="E176" s="215" t="b">
        <v>0</v>
      </c>
      <c r="F176" s="679" t="s">
        <v>182</v>
      </c>
      <c r="G176" s="679"/>
      <c r="H176" s="679"/>
      <c r="I176" s="679"/>
      <c r="J176" s="679"/>
      <c r="K176" s="679"/>
      <c r="L176" s="679"/>
      <c r="M176" s="679"/>
      <c r="N176" s="679"/>
      <c r="O176" s="679"/>
      <c r="P176" s="679"/>
      <c r="Q176" s="679"/>
      <c r="R176" s="679"/>
      <c r="S176" s="679"/>
      <c r="T176" s="679"/>
      <c r="U176" s="679"/>
      <c r="V176" s="679"/>
      <c r="W176" s="679"/>
      <c r="X176" s="679"/>
      <c r="Y176" s="679"/>
      <c r="Z176" s="679"/>
      <c r="AA176" s="679"/>
      <c r="AB176" s="679"/>
      <c r="AC176" s="679"/>
      <c r="AD176" s="679"/>
      <c r="AE176" s="679"/>
      <c r="AF176" s="679"/>
      <c r="AG176" s="679"/>
      <c r="AH176" s="679"/>
      <c r="AI176" s="679"/>
      <c r="AJ176" s="477"/>
      <c r="AL176" s="226"/>
      <c r="AM176" s="226"/>
      <c r="AN176" s="226"/>
      <c r="AO176" s="226"/>
      <c r="AP176" s="226"/>
      <c r="AQ176" s="226"/>
      <c r="AR176" s="226"/>
      <c r="AS176" s="226"/>
      <c r="AT176" s="226"/>
      <c r="AU176" s="226"/>
      <c r="AV176" s="226"/>
      <c r="AW176" s="226"/>
    </row>
    <row r="177" spans="1:52" s="225" customFormat="1" ht="21" customHeight="1">
      <c r="A177" s="862" t="s">
        <v>196</v>
      </c>
      <c r="B177" s="737"/>
      <c r="C177" s="737"/>
      <c r="D177" s="863"/>
      <c r="E177" s="214" t="b">
        <v>0</v>
      </c>
      <c r="F177" s="676" t="s">
        <v>183</v>
      </c>
      <c r="G177" s="676"/>
      <c r="H177" s="676"/>
      <c r="I177" s="676"/>
      <c r="J177" s="676"/>
      <c r="K177" s="676"/>
      <c r="L177" s="676"/>
      <c r="M177" s="676"/>
      <c r="N177" s="676"/>
      <c r="O177" s="676"/>
      <c r="P177" s="676"/>
      <c r="Q177" s="676"/>
      <c r="R177" s="676"/>
      <c r="S177" s="676"/>
      <c r="T177" s="676"/>
      <c r="U177" s="676"/>
      <c r="V177" s="676"/>
      <c r="W177" s="676"/>
      <c r="X177" s="676"/>
      <c r="Y177" s="676"/>
      <c r="Z177" s="676"/>
      <c r="AA177" s="676"/>
      <c r="AB177" s="676"/>
      <c r="AC177" s="676"/>
      <c r="AD177" s="676"/>
      <c r="AE177" s="676"/>
      <c r="AF177" s="676"/>
      <c r="AG177" s="676"/>
      <c r="AH177" s="676"/>
      <c r="AI177" s="676"/>
      <c r="AJ177" s="476"/>
      <c r="AL177" s="226"/>
      <c r="AM177" s="226"/>
      <c r="AN177" s="226"/>
      <c r="AO177" s="226"/>
      <c r="AP177" s="226"/>
      <c r="AQ177" s="226"/>
      <c r="AR177" s="226"/>
      <c r="AS177" s="226"/>
      <c r="AT177" s="226"/>
      <c r="AU177" s="226"/>
      <c r="AV177" s="226"/>
      <c r="AW177" s="226"/>
    </row>
    <row r="178" spans="1:52" s="225" customFormat="1" ht="13.5" customHeight="1">
      <c r="A178" s="864"/>
      <c r="B178" s="738"/>
      <c r="C178" s="738"/>
      <c r="D178" s="865"/>
      <c r="E178" s="211" t="b">
        <v>0</v>
      </c>
      <c r="F178" s="680" t="s">
        <v>201</v>
      </c>
      <c r="G178" s="680"/>
      <c r="H178" s="680"/>
      <c r="I178" s="680"/>
      <c r="J178" s="680"/>
      <c r="K178" s="680"/>
      <c r="L178" s="680"/>
      <c r="M178" s="680"/>
      <c r="N178" s="680"/>
      <c r="O178" s="680"/>
      <c r="P178" s="680"/>
      <c r="Q178" s="680"/>
      <c r="R178" s="680"/>
      <c r="S178" s="680"/>
      <c r="T178" s="680"/>
      <c r="U178" s="680"/>
      <c r="V178" s="680"/>
      <c r="W178" s="680"/>
      <c r="X178" s="680"/>
      <c r="Y178" s="680"/>
      <c r="Z178" s="680"/>
      <c r="AA178" s="680"/>
      <c r="AB178" s="680"/>
      <c r="AC178" s="680"/>
      <c r="AD178" s="680"/>
      <c r="AE178" s="680"/>
      <c r="AF178" s="680"/>
      <c r="AG178" s="680"/>
      <c r="AH178" s="680"/>
      <c r="AI178" s="680"/>
      <c r="AJ178" s="476"/>
      <c r="AK178"/>
      <c r="AL178" s="226"/>
      <c r="AM178" s="226"/>
      <c r="AN178" s="226"/>
      <c r="AO178" s="226"/>
      <c r="AP178" s="226"/>
      <c r="AQ178" s="226"/>
      <c r="AR178" s="226"/>
      <c r="AS178" s="226"/>
      <c r="AT178" s="226"/>
      <c r="AU178" s="226"/>
      <c r="AV178" s="226"/>
      <c r="AW178" s="226"/>
    </row>
    <row r="179" spans="1:52" s="225" customFormat="1" ht="13.5" customHeight="1">
      <c r="A179" s="864"/>
      <c r="B179" s="738"/>
      <c r="C179" s="738"/>
      <c r="D179" s="865"/>
      <c r="E179" s="214" t="b">
        <v>0</v>
      </c>
      <c r="F179" s="680" t="s">
        <v>184</v>
      </c>
      <c r="G179" s="680"/>
      <c r="H179" s="680"/>
      <c r="I179" s="680"/>
      <c r="J179" s="680"/>
      <c r="K179" s="680"/>
      <c r="L179" s="680"/>
      <c r="M179" s="680"/>
      <c r="N179" s="680"/>
      <c r="O179" s="680"/>
      <c r="P179" s="680"/>
      <c r="Q179" s="680"/>
      <c r="R179" s="680"/>
      <c r="S179" s="680"/>
      <c r="T179" s="680"/>
      <c r="U179" s="680"/>
      <c r="V179" s="680"/>
      <c r="W179" s="680"/>
      <c r="X179" s="680"/>
      <c r="Y179" s="680"/>
      <c r="Z179" s="680"/>
      <c r="AA179" s="680"/>
      <c r="AB179" s="680"/>
      <c r="AC179" s="680"/>
      <c r="AD179" s="680"/>
      <c r="AE179" s="680"/>
      <c r="AF179" s="680"/>
      <c r="AG179" s="680"/>
      <c r="AH179" s="680"/>
      <c r="AI179" s="680"/>
      <c r="AJ179" s="478"/>
      <c r="AL179" s="226"/>
      <c r="AM179" s="226"/>
      <c r="AN179" s="226"/>
      <c r="AO179" s="226"/>
      <c r="AP179" s="226"/>
      <c r="AQ179" s="226"/>
      <c r="AR179" s="226"/>
      <c r="AS179" s="226"/>
      <c r="AT179" s="226"/>
      <c r="AU179" s="226"/>
      <c r="AV179" s="226"/>
      <c r="AW179" s="226"/>
    </row>
    <row r="180" spans="1:52" s="225" customFormat="1" ht="13.5" customHeight="1">
      <c r="A180" s="720"/>
      <c r="B180" s="721"/>
      <c r="C180" s="721"/>
      <c r="D180" s="866"/>
      <c r="E180" s="215" t="b">
        <v>0</v>
      </c>
      <c r="F180" s="679" t="s">
        <v>185</v>
      </c>
      <c r="G180" s="679"/>
      <c r="H180" s="679"/>
      <c r="I180" s="679"/>
      <c r="J180" s="679"/>
      <c r="K180" s="679"/>
      <c r="L180" s="679"/>
      <c r="M180" s="679"/>
      <c r="N180" s="679"/>
      <c r="O180" s="679"/>
      <c r="P180" s="679"/>
      <c r="Q180" s="679"/>
      <c r="R180" s="679"/>
      <c r="S180" s="679"/>
      <c r="T180" s="679"/>
      <c r="U180" s="679"/>
      <c r="V180" s="679"/>
      <c r="W180" s="679"/>
      <c r="X180" s="679"/>
      <c r="Y180" s="679"/>
      <c r="Z180" s="679"/>
      <c r="AA180" s="679"/>
      <c r="AB180" s="679"/>
      <c r="AC180" s="679"/>
      <c r="AD180" s="679"/>
      <c r="AE180" s="679"/>
      <c r="AF180" s="679"/>
      <c r="AG180" s="679"/>
      <c r="AH180" s="679"/>
      <c r="AI180" s="679"/>
      <c r="AJ180" s="681"/>
      <c r="AL180" s="226"/>
      <c r="AM180" s="226"/>
      <c r="AN180" s="226"/>
      <c r="AO180" s="226"/>
      <c r="AP180" s="226"/>
      <c r="AQ180" s="226"/>
      <c r="AR180" s="226"/>
      <c r="AS180" s="226"/>
      <c r="AT180" s="226"/>
      <c r="AU180" s="226"/>
      <c r="AV180" s="226"/>
      <c r="AW180" s="226"/>
    </row>
    <row r="181" spans="1:52" s="225" customFormat="1" ht="13.5" customHeight="1">
      <c r="A181" s="862" t="s">
        <v>197</v>
      </c>
      <c r="B181" s="737"/>
      <c r="C181" s="737"/>
      <c r="D181" s="863"/>
      <c r="E181" s="214" t="b">
        <v>0</v>
      </c>
      <c r="F181" s="676" t="s">
        <v>186</v>
      </c>
      <c r="G181" s="676"/>
      <c r="H181" s="676"/>
      <c r="I181" s="676"/>
      <c r="J181" s="676"/>
      <c r="K181" s="676"/>
      <c r="L181" s="676"/>
      <c r="M181" s="676"/>
      <c r="N181" s="676"/>
      <c r="O181" s="676"/>
      <c r="P181" s="676"/>
      <c r="Q181" s="676"/>
      <c r="R181" s="676"/>
      <c r="S181" s="676"/>
      <c r="T181" s="676"/>
      <c r="U181" s="676"/>
      <c r="V181" s="676"/>
      <c r="W181" s="676"/>
      <c r="X181" s="676"/>
      <c r="Y181" s="676"/>
      <c r="Z181" s="676"/>
      <c r="AA181" s="676"/>
      <c r="AB181" s="676"/>
      <c r="AC181" s="676"/>
      <c r="AD181" s="676"/>
      <c r="AE181" s="676"/>
      <c r="AF181" s="676"/>
      <c r="AG181" s="676"/>
      <c r="AH181" s="676"/>
      <c r="AI181" s="676"/>
      <c r="AJ181" s="476"/>
      <c r="AL181" s="226"/>
      <c r="AM181" s="226"/>
      <c r="AN181" s="226"/>
      <c r="AO181" s="226"/>
      <c r="AP181" s="226"/>
      <c r="AQ181" s="226"/>
      <c r="AR181" s="226"/>
      <c r="AS181" s="226"/>
      <c r="AT181" s="226"/>
      <c r="AU181" s="226"/>
      <c r="AV181" s="226"/>
      <c r="AW181" s="226"/>
    </row>
    <row r="182" spans="1:52" s="225" customFormat="1" ht="21" customHeight="1">
      <c r="A182" s="864"/>
      <c r="B182" s="738"/>
      <c r="C182" s="738"/>
      <c r="D182" s="865"/>
      <c r="E182" s="211" t="b">
        <v>0</v>
      </c>
      <c r="F182" s="680" t="s">
        <v>187</v>
      </c>
      <c r="G182" s="680"/>
      <c r="H182" s="680"/>
      <c r="I182" s="680"/>
      <c r="J182" s="680"/>
      <c r="K182" s="680"/>
      <c r="L182" s="680"/>
      <c r="M182" s="680"/>
      <c r="N182" s="680"/>
      <c r="O182" s="680"/>
      <c r="P182" s="680"/>
      <c r="Q182" s="680"/>
      <c r="R182" s="680"/>
      <c r="S182" s="680"/>
      <c r="T182" s="680"/>
      <c r="U182" s="680"/>
      <c r="V182" s="680"/>
      <c r="W182" s="680"/>
      <c r="X182" s="680"/>
      <c r="Y182" s="680"/>
      <c r="Z182" s="680"/>
      <c r="AA182" s="680"/>
      <c r="AB182" s="680"/>
      <c r="AC182" s="680"/>
      <c r="AD182" s="680"/>
      <c r="AE182" s="680"/>
      <c r="AF182" s="680"/>
      <c r="AG182" s="680"/>
      <c r="AH182" s="680"/>
      <c r="AI182" s="680"/>
      <c r="AJ182" s="473"/>
      <c r="AL182" s="226"/>
      <c r="AM182" s="226"/>
      <c r="AN182" s="226"/>
      <c r="AO182" s="226"/>
      <c r="AP182" s="226"/>
      <c r="AQ182" s="226"/>
      <c r="AR182" s="226"/>
      <c r="AS182" s="226"/>
      <c r="AT182" s="226"/>
      <c r="AU182" s="226"/>
      <c r="AV182" s="226"/>
      <c r="AW182" s="226"/>
    </row>
    <row r="183" spans="1:52" s="225" customFormat="1" ht="13.5" customHeight="1">
      <c r="A183" s="864"/>
      <c r="B183" s="738"/>
      <c r="C183" s="738"/>
      <c r="D183" s="865"/>
      <c r="E183" s="211" t="b">
        <v>0</v>
      </c>
      <c r="F183" s="680" t="s">
        <v>188</v>
      </c>
      <c r="G183" s="680"/>
      <c r="H183" s="680"/>
      <c r="I183" s="680"/>
      <c r="J183" s="680"/>
      <c r="K183" s="680"/>
      <c r="L183" s="680"/>
      <c r="M183" s="680"/>
      <c r="N183" s="680"/>
      <c r="O183" s="680"/>
      <c r="P183" s="680"/>
      <c r="Q183" s="680"/>
      <c r="R183" s="680"/>
      <c r="S183" s="680"/>
      <c r="T183" s="680"/>
      <c r="U183" s="680"/>
      <c r="V183" s="680"/>
      <c r="W183" s="680"/>
      <c r="X183" s="680"/>
      <c r="Y183" s="680"/>
      <c r="Z183" s="680"/>
      <c r="AA183" s="680"/>
      <c r="AB183" s="680"/>
      <c r="AC183" s="680"/>
      <c r="AD183" s="680"/>
      <c r="AE183" s="680"/>
      <c r="AF183" s="680"/>
      <c r="AG183" s="680"/>
      <c r="AH183" s="680"/>
      <c r="AI183" s="680"/>
      <c r="AJ183" s="473"/>
      <c r="AL183" s="226"/>
      <c r="AM183" s="226"/>
      <c r="AN183" s="226"/>
      <c r="AO183" s="226"/>
      <c r="AP183" s="226"/>
      <c r="AQ183" s="226"/>
      <c r="AR183" s="226"/>
      <c r="AS183" s="226"/>
      <c r="AT183" s="226"/>
      <c r="AU183" s="226"/>
      <c r="AV183" s="226"/>
      <c r="AW183" s="226"/>
    </row>
    <row r="184" spans="1:52" s="225" customFormat="1" ht="13.5" customHeight="1">
      <c r="A184" s="720"/>
      <c r="B184" s="721"/>
      <c r="C184" s="721"/>
      <c r="D184" s="866"/>
      <c r="E184" s="215" t="b">
        <v>0</v>
      </c>
      <c r="F184" s="679" t="s">
        <v>189</v>
      </c>
      <c r="G184" s="679"/>
      <c r="H184" s="679"/>
      <c r="I184" s="679"/>
      <c r="J184" s="679"/>
      <c r="K184" s="679"/>
      <c r="L184" s="679"/>
      <c r="M184" s="679"/>
      <c r="N184" s="679"/>
      <c r="O184" s="679"/>
      <c r="P184" s="679"/>
      <c r="Q184" s="679"/>
      <c r="R184" s="679"/>
      <c r="S184" s="679"/>
      <c r="T184" s="679"/>
      <c r="U184" s="679"/>
      <c r="V184" s="679"/>
      <c r="W184" s="679"/>
      <c r="X184" s="679"/>
      <c r="Y184" s="679"/>
      <c r="Z184" s="679"/>
      <c r="AA184" s="679"/>
      <c r="AB184" s="679"/>
      <c r="AC184" s="679"/>
      <c r="AD184" s="679"/>
      <c r="AE184" s="679"/>
      <c r="AF184" s="679"/>
      <c r="AG184" s="679"/>
      <c r="AH184" s="679"/>
      <c r="AI184" s="679"/>
      <c r="AJ184" s="477"/>
      <c r="AL184" s="226"/>
      <c r="AM184" s="226"/>
      <c r="AN184" s="226"/>
      <c r="AO184" s="226"/>
      <c r="AP184" s="226"/>
      <c r="AQ184" s="226"/>
      <c r="AR184" s="226"/>
      <c r="AS184" s="226"/>
      <c r="AT184" s="226"/>
      <c r="AU184" s="226"/>
      <c r="AV184" s="226"/>
      <c r="AW184" s="226"/>
    </row>
    <row r="185" spans="1:52" s="225" customFormat="1" ht="13.5" customHeight="1">
      <c r="A185" s="862" t="s">
        <v>198</v>
      </c>
      <c r="B185" s="737"/>
      <c r="C185" s="737"/>
      <c r="D185" s="863"/>
      <c r="E185" s="214" t="b">
        <v>0</v>
      </c>
      <c r="F185" s="676" t="s">
        <v>190</v>
      </c>
      <c r="G185" s="676"/>
      <c r="H185" s="676"/>
      <c r="I185" s="676"/>
      <c r="J185" s="676"/>
      <c r="K185" s="676"/>
      <c r="L185" s="676"/>
      <c r="M185" s="676"/>
      <c r="N185" s="676"/>
      <c r="O185" s="676"/>
      <c r="P185" s="676"/>
      <c r="Q185" s="676"/>
      <c r="R185" s="676"/>
      <c r="S185" s="676"/>
      <c r="T185" s="676"/>
      <c r="U185" s="676"/>
      <c r="V185" s="676"/>
      <c r="W185" s="676"/>
      <c r="X185" s="676"/>
      <c r="Y185" s="676"/>
      <c r="Z185" s="676"/>
      <c r="AA185" s="676"/>
      <c r="AB185" s="676"/>
      <c r="AC185" s="676"/>
      <c r="AD185" s="676"/>
      <c r="AE185" s="676"/>
      <c r="AF185" s="676"/>
      <c r="AG185" s="676"/>
      <c r="AH185" s="676"/>
      <c r="AI185" s="676"/>
      <c r="AJ185" s="677"/>
      <c r="AK185" s="357"/>
      <c r="AL185" s="226"/>
      <c r="AM185" s="220"/>
      <c r="AN185" s="220"/>
      <c r="AO185" s="220"/>
      <c r="AP185" s="220"/>
      <c r="AQ185" s="220"/>
      <c r="AR185" s="220"/>
      <c r="AS185" s="220"/>
      <c r="AT185" s="236"/>
      <c r="AU185" s="220"/>
      <c r="AV185" s="220"/>
      <c r="AW185" s="220"/>
      <c r="AX185"/>
      <c r="AY185"/>
      <c r="AZ185"/>
    </row>
    <row r="186" spans="1:52" ht="13.5" customHeight="1">
      <c r="A186" s="864"/>
      <c r="B186" s="738"/>
      <c r="C186" s="738"/>
      <c r="D186" s="865"/>
      <c r="E186" s="211" t="b">
        <v>0</v>
      </c>
      <c r="F186" s="680" t="s">
        <v>202</v>
      </c>
      <c r="G186" s="680"/>
      <c r="H186" s="680"/>
      <c r="I186" s="680"/>
      <c r="J186" s="680"/>
      <c r="K186" s="680"/>
      <c r="L186" s="680"/>
      <c r="M186" s="680"/>
      <c r="N186" s="680"/>
      <c r="O186" s="680"/>
      <c r="P186" s="680"/>
      <c r="Q186" s="680"/>
      <c r="R186" s="680"/>
      <c r="S186" s="680"/>
      <c r="T186" s="680"/>
      <c r="U186" s="680"/>
      <c r="V186" s="680"/>
      <c r="W186" s="680"/>
      <c r="X186" s="680"/>
      <c r="Y186" s="680"/>
      <c r="Z186" s="680"/>
      <c r="AA186" s="680"/>
      <c r="AB186" s="680"/>
      <c r="AC186" s="680"/>
      <c r="AD186" s="680"/>
      <c r="AE186" s="680"/>
      <c r="AF186" s="680"/>
      <c r="AG186" s="680"/>
      <c r="AH186" s="680"/>
      <c r="AI186" s="680"/>
      <c r="AJ186" s="473"/>
      <c r="AK186" s="225"/>
      <c r="AL186" s="226"/>
      <c r="AT186" s="236"/>
    </row>
    <row r="187" spans="1:52" ht="13.5" customHeight="1">
      <c r="A187" s="864"/>
      <c r="B187" s="738"/>
      <c r="C187" s="738"/>
      <c r="D187" s="865"/>
      <c r="E187" s="211" t="b">
        <v>0</v>
      </c>
      <c r="F187" s="680" t="s">
        <v>191</v>
      </c>
      <c r="G187" s="680"/>
      <c r="H187" s="680"/>
      <c r="I187" s="680"/>
      <c r="J187" s="680"/>
      <c r="K187" s="680"/>
      <c r="L187" s="680"/>
      <c r="M187" s="680"/>
      <c r="N187" s="680"/>
      <c r="O187" s="680"/>
      <c r="P187" s="680"/>
      <c r="Q187" s="680"/>
      <c r="R187" s="680"/>
      <c r="S187" s="680"/>
      <c r="T187" s="680"/>
      <c r="U187" s="680"/>
      <c r="V187" s="680"/>
      <c r="W187" s="680"/>
      <c r="X187" s="680"/>
      <c r="Y187" s="680"/>
      <c r="Z187" s="680"/>
      <c r="AA187" s="680"/>
      <c r="AB187" s="680"/>
      <c r="AC187" s="680"/>
      <c r="AD187" s="680"/>
      <c r="AE187" s="680"/>
      <c r="AF187" s="680"/>
      <c r="AG187" s="680"/>
      <c r="AH187" s="680"/>
      <c r="AI187" s="680"/>
      <c r="AJ187" s="473"/>
      <c r="AK187" s="225"/>
      <c r="AL187" s="226"/>
      <c r="AT187" s="236"/>
    </row>
    <row r="188" spans="1:52" ht="13.5" customHeight="1" thickBot="1">
      <c r="A188" s="720"/>
      <c r="B188" s="721"/>
      <c r="C188" s="721"/>
      <c r="D188" s="866"/>
      <c r="E188" s="216" t="b">
        <v>0</v>
      </c>
      <c r="F188" s="956" t="s">
        <v>192</v>
      </c>
      <c r="G188" s="956"/>
      <c r="H188" s="956"/>
      <c r="I188" s="956"/>
      <c r="J188" s="956"/>
      <c r="K188" s="956"/>
      <c r="L188" s="956"/>
      <c r="M188" s="956"/>
      <c r="N188" s="956"/>
      <c r="O188" s="956"/>
      <c r="P188" s="956"/>
      <c r="Q188" s="956"/>
      <c r="R188" s="956"/>
      <c r="S188" s="956"/>
      <c r="T188" s="956"/>
      <c r="U188" s="956"/>
      <c r="V188" s="956"/>
      <c r="W188" s="956"/>
      <c r="X188" s="956"/>
      <c r="Y188" s="956"/>
      <c r="Z188" s="956"/>
      <c r="AA188" s="956"/>
      <c r="AB188" s="956"/>
      <c r="AC188" s="956"/>
      <c r="AD188" s="956"/>
      <c r="AE188" s="956"/>
      <c r="AF188" s="956"/>
      <c r="AG188" s="956"/>
      <c r="AH188" s="956"/>
      <c r="AI188" s="956"/>
      <c r="AJ188" s="479"/>
      <c r="AL188" s="226"/>
      <c r="AT188" s="236"/>
    </row>
    <row r="189" spans="1:52" ht="7.5" customHeight="1">
      <c r="A189" s="480"/>
      <c r="B189" s="480"/>
      <c r="C189" s="480"/>
      <c r="D189" s="480"/>
      <c r="E189" s="480"/>
      <c r="F189" s="480"/>
      <c r="G189" s="480"/>
      <c r="H189" s="480"/>
      <c r="I189" s="480"/>
      <c r="J189" s="480"/>
      <c r="K189" s="480"/>
      <c r="L189" s="480"/>
      <c r="M189" s="480"/>
      <c r="N189" s="480"/>
      <c r="O189" s="480"/>
      <c r="P189" s="480"/>
      <c r="Q189" s="480"/>
      <c r="R189" s="480"/>
      <c r="S189" s="480"/>
      <c r="T189" s="480"/>
      <c r="U189" s="480"/>
      <c r="V189" s="480"/>
      <c r="W189" s="480"/>
      <c r="X189" s="480"/>
      <c r="Y189" s="480"/>
      <c r="Z189" s="480"/>
      <c r="AA189" s="480"/>
      <c r="AB189" s="480"/>
      <c r="AC189" s="480"/>
      <c r="AD189" s="480"/>
      <c r="AE189" s="480"/>
      <c r="AF189" s="480"/>
      <c r="AG189" s="480"/>
      <c r="AH189" s="480"/>
      <c r="AI189" s="480"/>
      <c r="AJ189" s="480"/>
      <c r="AM189" s="421"/>
      <c r="AN189" s="421"/>
      <c r="AO189" s="421"/>
      <c r="AP189" s="421"/>
      <c r="AQ189" s="421"/>
      <c r="AR189" s="421"/>
      <c r="AS189" s="421"/>
      <c r="AT189" s="421"/>
      <c r="AU189" s="421"/>
      <c r="AV189" s="421"/>
      <c r="AW189" s="421"/>
      <c r="AX189" s="357"/>
      <c r="AY189" s="357"/>
      <c r="AZ189" s="357"/>
    </row>
    <row r="190" spans="1:52" s="225" customFormat="1" ht="12" customHeight="1">
      <c r="A190" s="481"/>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0"/>
      <c r="AM190" s="226"/>
      <c r="AN190" s="226"/>
      <c r="AO190" s="226"/>
      <c r="AP190" s="226"/>
      <c r="AQ190" s="226"/>
      <c r="AR190" s="226"/>
      <c r="AS190" s="226"/>
      <c r="AT190" s="226"/>
      <c r="AU190" s="226"/>
      <c r="AV190" s="226"/>
      <c r="AW190" s="226"/>
    </row>
    <row r="191" spans="1:52" ht="19.5" customHeight="1">
      <c r="A191" s="180" t="s">
        <v>285</v>
      </c>
      <c r="B191" s="180"/>
      <c r="C191" s="180"/>
      <c r="D191" s="180"/>
      <c r="E191" s="180"/>
      <c r="F191" s="180"/>
      <c r="G191" s="180"/>
      <c r="H191" s="180"/>
      <c r="I191" s="224"/>
      <c r="J191" s="224"/>
      <c r="K191" s="224"/>
      <c r="L191" s="224"/>
      <c r="M191" s="224"/>
      <c r="N191" s="224"/>
      <c r="O191" s="224"/>
      <c r="P191" s="224"/>
      <c r="Q191" s="224"/>
      <c r="R191" s="224"/>
      <c r="S191" s="224"/>
      <c r="T191" s="224"/>
      <c r="U191" s="224"/>
      <c r="V191" s="224"/>
      <c r="W191" s="224"/>
      <c r="X191" s="224"/>
      <c r="Y191" s="224"/>
      <c r="Z191" s="224"/>
      <c r="AA191" s="224"/>
      <c r="AB191" s="224"/>
      <c r="AC191" s="224"/>
      <c r="AD191" s="224"/>
      <c r="AE191" s="224"/>
      <c r="AF191" s="224"/>
      <c r="AG191" s="224"/>
      <c r="AH191" s="224"/>
      <c r="AI191" s="224"/>
      <c r="AJ191" s="224"/>
    </row>
    <row r="192" spans="1:52" ht="4.5" customHeight="1">
      <c r="A192" s="180"/>
      <c r="B192" s="180"/>
      <c r="C192" s="180"/>
      <c r="D192" s="180"/>
      <c r="E192" s="180"/>
      <c r="F192" s="180"/>
      <c r="G192" s="180"/>
      <c r="H192" s="180"/>
      <c r="I192" s="224"/>
      <c r="J192" s="224"/>
      <c r="K192" s="224"/>
      <c r="L192" s="224"/>
      <c r="M192" s="224"/>
      <c r="N192" s="224"/>
      <c r="O192" s="224"/>
      <c r="P192" s="224"/>
      <c r="Q192" s="224"/>
      <c r="R192" s="224"/>
      <c r="S192" s="224"/>
      <c r="T192" s="224"/>
      <c r="U192" s="224"/>
      <c r="V192" s="224"/>
      <c r="W192" s="224"/>
      <c r="X192" s="224"/>
      <c r="Y192" s="224"/>
      <c r="Z192" s="224"/>
      <c r="AA192" s="224"/>
      <c r="AB192" s="224"/>
      <c r="AC192" s="224"/>
      <c r="AD192" s="224"/>
      <c r="AE192" s="224"/>
      <c r="AF192" s="224"/>
      <c r="AG192" s="224"/>
      <c r="AH192" s="224"/>
      <c r="AI192" s="224"/>
      <c r="AJ192" s="224"/>
    </row>
    <row r="193" spans="1:49" s="225" customFormat="1" ht="14.25" thickBot="1">
      <c r="A193" s="301" t="s">
        <v>70</v>
      </c>
      <c r="B193" s="265" t="s">
        <v>369</v>
      </c>
      <c r="C193" s="482"/>
      <c r="D193" s="482"/>
      <c r="E193" s="482"/>
      <c r="F193" s="482"/>
      <c r="G193" s="482"/>
      <c r="H193" s="482"/>
      <c r="I193" s="482"/>
      <c r="J193" s="482"/>
      <c r="K193" s="482"/>
      <c r="L193" s="482"/>
      <c r="M193" s="482"/>
      <c r="N193" s="482"/>
      <c r="O193" s="482"/>
      <c r="P193" s="482"/>
      <c r="Q193" s="482"/>
      <c r="R193" s="482"/>
      <c r="S193" s="482"/>
      <c r="T193" s="482"/>
      <c r="U193" s="482"/>
      <c r="V193" s="482"/>
      <c r="W193" s="482"/>
      <c r="X193" s="482"/>
      <c r="Y193" s="482"/>
      <c r="Z193" s="482"/>
      <c r="AA193" s="482"/>
      <c r="AB193" s="482"/>
      <c r="AC193" s="482"/>
      <c r="AD193" s="482"/>
      <c r="AE193" s="482"/>
      <c r="AF193" s="482"/>
      <c r="AG193" s="482"/>
      <c r="AH193" s="482"/>
      <c r="AI193" s="482"/>
      <c r="AJ193"/>
      <c r="AK193"/>
      <c r="AL193" s="226"/>
      <c r="AM193" s="226"/>
      <c r="AN193" s="226"/>
      <c r="AO193" s="226"/>
      <c r="AP193" s="226"/>
      <c r="AQ193" s="226"/>
      <c r="AR193" s="226"/>
      <c r="AS193" s="226"/>
      <c r="AT193" s="226"/>
      <c r="AU193" s="226"/>
      <c r="AV193" s="226"/>
      <c r="AW193" s="226"/>
    </row>
    <row r="194" spans="1:49" s="225" customFormat="1" ht="14.25" customHeight="1" thickBot="1">
      <c r="A194" s="1056" t="s">
        <v>77</v>
      </c>
      <c r="B194" s="1057"/>
      <c r="C194" s="1057"/>
      <c r="D194" s="1057"/>
      <c r="E194" s="1057"/>
      <c r="F194" s="1057"/>
      <c r="G194" s="1057"/>
      <c r="H194" s="1057"/>
      <c r="I194" s="1057"/>
      <c r="J194" s="1057"/>
      <c r="K194" s="1057"/>
      <c r="L194" s="1057"/>
      <c r="M194" s="1057"/>
      <c r="N194" s="1057"/>
      <c r="O194" s="1057"/>
      <c r="P194" s="1057"/>
      <c r="Q194" s="1057"/>
      <c r="R194" s="1057"/>
      <c r="S194" s="1057"/>
      <c r="T194" s="1057"/>
      <c r="U194" s="1057"/>
      <c r="V194" s="1057"/>
      <c r="W194" s="1057"/>
      <c r="X194" s="1058"/>
      <c r="Y194" s="744" t="s">
        <v>51</v>
      </c>
      <c r="Z194" s="745"/>
      <c r="AA194" s="745"/>
      <c r="AB194" s="745"/>
      <c r="AC194" s="745"/>
      <c r="AD194" s="745"/>
      <c r="AE194" s="745"/>
      <c r="AF194" s="745"/>
      <c r="AG194" s="745"/>
      <c r="AH194" s="745"/>
      <c r="AI194" s="745"/>
      <c r="AJ194" s="483" t="str" cm="1">
        <f t="array" ref="AJ194">IF(COUNTIF('別紙様式2-2 個表_処遇'!T11:T110,"*加算Ⅰ*")+COUNTIF('別紙様式2-2 個表_処遇'!T11:T110,"*加算Ⅱ*"),IF(PRODUCT((A195:A201=TRUE)*1),"○","×"),IF(AND(PRODUCT((A195:A197=TRUE)*1),(PRODUCT((A199:A201=TRUE)*1))),"○","×"))</f>
        <v>×</v>
      </c>
      <c r="AK194"/>
      <c r="AL194" s="698" t="s">
        <v>344</v>
      </c>
      <c r="AM194" s="699"/>
      <c r="AN194" s="699"/>
      <c r="AO194" s="699"/>
      <c r="AP194" s="699"/>
      <c r="AQ194" s="699"/>
      <c r="AR194" s="699"/>
      <c r="AS194" s="699"/>
      <c r="AT194" s="699"/>
      <c r="AU194" s="699"/>
      <c r="AV194" s="700"/>
      <c r="AW194" s="226"/>
    </row>
    <row r="195" spans="1:49" s="225" customFormat="1" ht="13.5" customHeight="1">
      <c r="A195" s="217" t="b">
        <v>0</v>
      </c>
      <c r="B195" s="484" t="s">
        <v>95</v>
      </c>
      <c r="C195" s="485"/>
      <c r="D195" s="485"/>
      <c r="E195" s="485"/>
      <c r="F195" s="485"/>
      <c r="G195" s="485"/>
      <c r="H195" s="485"/>
      <c r="I195" s="485"/>
      <c r="J195" s="485"/>
      <c r="K195" s="485"/>
      <c r="L195" s="485"/>
      <c r="M195" s="485"/>
      <c r="N195" s="485"/>
      <c r="O195" s="485"/>
      <c r="P195" s="485"/>
      <c r="Q195" s="485"/>
      <c r="R195" s="485"/>
      <c r="S195" s="485"/>
      <c r="T195" s="485"/>
      <c r="U195" s="485"/>
      <c r="V195" s="485"/>
      <c r="W195" s="485"/>
      <c r="X195" s="486"/>
      <c r="Y195" s="776" t="s">
        <v>53</v>
      </c>
      <c r="Z195" s="777"/>
      <c r="AA195" s="777"/>
      <c r="AB195" s="777"/>
      <c r="AC195" s="777"/>
      <c r="AD195" s="777"/>
      <c r="AE195" s="777"/>
      <c r="AF195" s="777"/>
      <c r="AG195" s="777"/>
      <c r="AH195" s="777"/>
      <c r="AI195" s="777"/>
      <c r="AJ195" s="778"/>
      <c r="AK195"/>
      <c r="AL195" s="760"/>
      <c r="AM195" s="761"/>
      <c r="AN195" s="761"/>
      <c r="AO195" s="761"/>
      <c r="AP195" s="761"/>
      <c r="AQ195" s="761"/>
      <c r="AR195" s="761"/>
      <c r="AS195" s="761"/>
      <c r="AT195" s="761"/>
      <c r="AU195" s="761"/>
      <c r="AV195" s="762"/>
      <c r="AW195" s="226"/>
    </row>
    <row r="196" spans="1:49" s="225" customFormat="1" ht="13.5" customHeight="1">
      <c r="A196" s="218" t="b">
        <v>0</v>
      </c>
      <c r="B196" s="375" t="s">
        <v>232</v>
      </c>
      <c r="C196" s="487"/>
      <c r="D196" s="487"/>
      <c r="E196" s="487"/>
      <c r="F196" s="487"/>
      <c r="G196" s="487"/>
      <c r="H196" s="487"/>
      <c r="I196" s="487"/>
      <c r="J196" s="487"/>
      <c r="K196" s="487"/>
      <c r="L196" s="487"/>
      <c r="M196" s="487"/>
      <c r="N196" s="487"/>
      <c r="O196" s="487"/>
      <c r="P196" s="487"/>
      <c r="Q196" s="487"/>
      <c r="R196" s="487"/>
      <c r="S196" s="487"/>
      <c r="T196" s="487"/>
      <c r="U196" s="487"/>
      <c r="V196" s="487"/>
      <c r="W196" s="487"/>
      <c r="X196" s="488"/>
      <c r="Y196" s="748" t="s">
        <v>54</v>
      </c>
      <c r="Z196" s="749"/>
      <c r="AA196" s="749"/>
      <c r="AB196" s="749"/>
      <c r="AC196" s="749"/>
      <c r="AD196" s="749"/>
      <c r="AE196" s="749"/>
      <c r="AF196" s="749"/>
      <c r="AG196" s="749"/>
      <c r="AH196" s="749"/>
      <c r="AI196" s="749"/>
      <c r="AJ196" s="750"/>
      <c r="AK196"/>
      <c r="AL196" s="760"/>
      <c r="AM196" s="761"/>
      <c r="AN196" s="761"/>
      <c r="AO196" s="761"/>
      <c r="AP196" s="761"/>
      <c r="AQ196" s="761"/>
      <c r="AR196" s="761"/>
      <c r="AS196" s="761"/>
      <c r="AT196" s="761"/>
      <c r="AU196" s="761"/>
      <c r="AV196" s="762"/>
      <c r="AW196" s="226"/>
    </row>
    <row r="197" spans="1:49" s="225" customFormat="1" ht="14.25" thickBot="1">
      <c r="A197" s="218" t="b">
        <v>0</v>
      </c>
      <c r="B197" s="375" t="s">
        <v>109</v>
      </c>
      <c r="C197" s="487"/>
      <c r="D197" s="487"/>
      <c r="E197" s="487"/>
      <c r="F197" s="487"/>
      <c r="G197" s="487"/>
      <c r="H197" s="487"/>
      <c r="I197" s="487"/>
      <c r="J197" s="487"/>
      <c r="K197" s="487"/>
      <c r="L197" s="487"/>
      <c r="M197" s="487"/>
      <c r="N197" s="487"/>
      <c r="O197" s="487"/>
      <c r="P197" s="487"/>
      <c r="Q197" s="487"/>
      <c r="R197" s="487"/>
      <c r="S197" s="487"/>
      <c r="T197" s="487"/>
      <c r="U197" s="487"/>
      <c r="V197" s="487"/>
      <c r="W197" s="487"/>
      <c r="X197" s="488"/>
      <c r="Y197" s="748" t="s">
        <v>141</v>
      </c>
      <c r="Z197" s="749"/>
      <c r="AA197" s="749"/>
      <c r="AB197" s="749"/>
      <c r="AC197" s="749"/>
      <c r="AD197" s="749"/>
      <c r="AE197" s="749"/>
      <c r="AF197" s="749"/>
      <c r="AG197" s="749"/>
      <c r="AH197" s="749"/>
      <c r="AI197" s="749"/>
      <c r="AJ197" s="750"/>
      <c r="AK197"/>
      <c r="AL197" s="701"/>
      <c r="AM197" s="702"/>
      <c r="AN197" s="702"/>
      <c r="AO197" s="702"/>
      <c r="AP197" s="702"/>
      <c r="AQ197" s="702"/>
      <c r="AR197" s="702"/>
      <c r="AS197" s="702"/>
      <c r="AT197" s="702"/>
      <c r="AU197" s="702"/>
      <c r="AV197" s="703"/>
      <c r="AW197" s="226"/>
    </row>
    <row r="198" spans="1:49" s="225" customFormat="1" ht="26.25" customHeight="1">
      <c r="A198" s="218" t="b">
        <v>0</v>
      </c>
      <c r="B198" s="879" t="s">
        <v>423</v>
      </c>
      <c r="C198" s="879"/>
      <c r="D198" s="879"/>
      <c r="E198" s="879"/>
      <c r="F198" s="879"/>
      <c r="G198" s="879"/>
      <c r="H198" s="879"/>
      <c r="I198" s="879"/>
      <c r="J198" s="879"/>
      <c r="K198" s="879"/>
      <c r="L198" s="879"/>
      <c r="M198" s="879"/>
      <c r="N198" s="879"/>
      <c r="O198" s="879"/>
      <c r="P198" s="879"/>
      <c r="Q198" s="879"/>
      <c r="R198" s="879"/>
      <c r="S198" s="879"/>
      <c r="T198" s="879"/>
      <c r="U198" s="879"/>
      <c r="V198" s="879"/>
      <c r="W198" s="879"/>
      <c r="X198" s="960"/>
      <c r="Y198" s="748" t="s">
        <v>157</v>
      </c>
      <c r="Z198" s="749"/>
      <c r="AA198" s="749"/>
      <c r="AB198" s="749"/>
      <c r="AC198" s="749"/>
      <c r="AD198" s="749"/>
      <c r="AE198" s="749"/>
      <c r="AF198" s="749"/>
      <c r="AG198" s="749"/>
      <c r="AH198" s="749"/>
      <c r="AI198" s="749"/>
      <c r="AJ198" s="750"/>
      <c r="AK198"/>
      <c r="AL198" s="226"/>
      <c r="AM198" s="226"/>
      <c r="AN198" s="226"/>
      <c r="AO198" s="226"/>
      <c r="AP198" s="226"/>
      <c r="AQ198" s="226"/>
      <c r="AR198" s="226"/>
      <c r="AS198" s="226"/>
      <c r="AT198" s="226"/>
      <c r="AU198" s="226"/>
      <c r="AV198" s="226"/>
      <c r="AW198" s="226"/>
    </row>
    <row r="199" spans="1:49" s="225" customFormat="1" ht="23.25" customHeight="1">
      <c r="A199" s="218" t="b">
        <v>0</v>
      </c>
      <c r="B199" s="953" t="s">
        <v>110</v>
      </c>
      <c r="C199" s="953"/>
      <c r="D199" s="953"/>
      <c r="E199" s="953"/>
      <c r="F199" s="953"/>
      <c r="G199" s="953"/>
      <c r="H199" s="953"/>
      <c r="I199" s="953"/>
      <c r="J199" s="953"/>
      <c r="K199" s="953"/>
      <c r="L199" s="953"/>
      <c r="M199" s="953"/>
      <c r="N199" s="953"/>
      <c r="O199" s="953"/>
      <c r="P199" s="953"/>
      <c r="Q199" s="953"/>
      <c r="R199" s="953"/>
      <c r="S199" s="953"/>
      <c r="T199" s="953"/>
      <c r="U199" s="953"/>
      <c r="V199" s="953"/>
      <c r="W199" s="953"/>
      <c r="X199" s="954"/>
      <c r="Y199" s="748" t="s">
        <v>112</v>
      </c>
      <c r="Z199" s="749"/>
      <c r="AA199" s="749"/>
      <c r="AB199" s="749"/>
      <c r="AC199" s="749"/>
      <c r="AD199" s="749"/>
      <c r="AE199" s="749"/>
      <c r="AF199" s="749"/>
      <c r="AG199" s="749"/>
      <c r="AH199" s="749"/>
      <c r="AI199" s="749"/>
      <c r="AJ199" s="750"/>
      <c r="AK199"/>
      <c r="AL199" s="226"/>
      <c r="AM199" s="226"/>
      <c r="AN199" s="226"/>
      <c r="AO199" s="226"/>
      <c r="AP199" s="226"/>
      <c r="AQ199" s="226"/>
      <c r="AR199" s="226"/>
      <c r="AS199" s="226"/>
      <c r="AT199" s="226"/>
      <c r="AU199" s="226"/>
      <c r="AV199" s="226"/>
      <c r="AW199" s="226"/>
    </row>
    <row r="200" spans="1:49" s="225" customFormat="1" ht="13.5" customHeight="1">
      <c r="A200" s="218" t="b">
        <v>0</v>
      </c>
      <c r="B200" s="953" t="s">
        <v>111</v>
      </c>
      <c r="C200" s="953"/>
      <c r="D200" s="953"/>
      <c r="E200" s="953"/>
      <c r="F200" s="953"/>
      <c r="G200" s="953"/>
      <c r="H200" s="953"/>
      <c r="I200" s="953"/>
      <c r="J200" s="953"/>
      <c r="K200" s="953"/>
      <c r="L200" s="953"/>
      <c r="M200" s="953"/>
      <c r="N200" s="953"/>
      <c r="O200" s="953"/>
      <c r="P200" s="953"/>
      <c r="Q200" s="953"/>
      <c r="R200" s="953"/>
      <c r="S200" s="953"/>
      <c r="T200" s="953"/>
      <c r="U200" s="953"/>
      <c r="V200" s="953"/>
      <c r="W200" s="953"/>
      <c r="X200" s="954"/>
      <c r="Y200" s="957" t="s">
        <v>113</v>
      </c>
      <c r="Z200" s="958"/>
      <c r="AA200" s="958"/>
      <c r="AB200" s="958"/>
      <c r="AC200" s="958"/>
      <c r="AD200" s="958"/>
      <c r="AE200" s="958"/>
      <c r="AF200" s="958"/>
      <c r="AG200" s="958"/>
      <c r="AH200" s="958"/>
      <c r="AI200" s="958"/>
      <c r="AJ200" s="959"/>
      <c r="AK200"/>
      <c r="AL200" s="226"/>
      <c r="AM200" s="226"/>
      <c r="AN200" s="226"/>
      <c r="AO200" s="226"/>
      <c r="AP200" s="226"/>
      <c r="AQ200" s="226"/>
      <c r="AR200" s="226"/>
      <c r="AS200" s="226"/>
      <c r="AT200" s="226"/>
      <c r="AU200" s="226"/>
      <c r="AV200" s="226"/>
      <c r="AW200" s="226"/>
    </row>
    <row r="201" spans="1:49" s="225" customFormat="1" ht="13.5" customHeight="1" thickBot="1">
      <c r="A201" s="219" t="b">
        <v>0</v>
      </c>
      <c r="B201" s="489" t="s">
        <v>96</v>
      </c>
      <c r="C201" s="490"/>
      <c r="D201" s="490"/>
      <c r="E201" s="490"/>
      <c r="F201" s="490"/>
      <c r="G201" s="490"/>
      <c r="H201" s="490"/>
      <c r="I201" s="490"/>
      <c r="J201" s="490"/>
      <c r="K201" s="490"/>
      <c r="L201" s="490"/>
      <c r="M201" s="490"/>
      <c r="N201" s="490"/>
      <c r="O201" s="490"/>
      <c r="P201" s="490"/>
      <c r="Q201" s="490"/>
      <c r="R201" s="490"/>
      <c r="S201" s="490"/>
      <c r="T201" s="490"/>
      <c r="U201" s="490"/>
      <c r="V201" s="490"/>
      <c r="W201" s="490"/>
      <c r="X201" s="491"/>
      <c r="Y201" s="695" t="s">
        <v>52</v>
      </c>
      <c r="Z201" s="696"/>
      <c r="AA201" s="696"/>
      <c r="AB201" s="696"/>
      <c r="AC201" s="696"/>
      <c r="AD201" s="696"/>
      <c r="AE201" s="696"/>
      <c r="AF201" s="696"/>
      <c r="AG201" s="696"/>
      <c r="AH201" s="696"/>
      <c r="AI201" s="696"/>
      <c r="AJ201" s="697"/>
      <c r="AK201"/>
      <c r="AL201" s="226"/>
      <c r="AM201" s="226"/>
      <c r="AN201" s="226"/>
      <c r="AO201" s="226"/>
      <c r="AP201" s="226"/>
      <c r="AQ201" s="226"/>
      <c r="AR201" s="226"/>
      <c r="AS201" s="226"/>
      <c r="AT201" s="226"/>
      <c r="AU201" s="226"/>
      <c r="AV201" s="226"/>
      <c r="AW201" s="226"/>
    </row>
    <row r="202" spans="1:49" s="225" customFormat="1" ht="5.25" customHeight="1">
      <c r="A202" s="482"/>
      <c r="B202" s="266"/>
      <c r="C202" s="482"/>
      <c r="D202" s="482"/>
      <c r="E202" s="482"/>
      <c r="F202" s="482"/>
      <c r="G202" s="482"/>
      <c r="H202" s="482"/>
      <c r="I202" s="482"/>
      <c r="J202" s="482"/>
      <c r="K202" s="482"/>
      <c r="L202" s="482"/>
      <c r="M202" s="482"/>
      <c r="N202" s="482"/>
      <c r="O202" s="482"/>
      <c r="P202" s="482"/>
      <c r="Q202" s="482"/>
      <c r="R202" s="482"/>
      <c r="S202" s="482"/>
      <c r="T202" s="482"/>
      <c r="U202" s="482"/>
      <c r="V202" s="482"/>
      <c r="W202" s="482"/>
      <c r="X202" s="482"/>
      <c r="Y202" s="266"/>
      <c r="Z202" s="266"/>
      <c r="AA202" s="266"/>
      <c r="AB202" s="266"/>
      <c r="AC202" s="266"/>
      <c r="AD202" s="266"/>
      <c r="AE202" s="266"/>
      <c r="AF202" s="266"/>
      <c r="AG202" s="266"/>
      <c r="AH202" s="482"/>
      <c r="AI202" s="482"/>
      <c r="AJ202"/>
      <c r="AK202"/>
      <c r="AL202" s="226"/>
      <c r="AM202" s="226"/>
      <c r="AN202" s="226"/>
      <c r="AO202" s="226"/>
      <c r="AP202" s="226"/>
      <c r="AQ202" s="226"/>
      <c r="AR202" s="226"/>
      <c r="AS202" s="226"/>
      <c r="AT202" s="226"/>
      <c r="AU202" s="226"/>
      <c r="AV202" s="226"/>
      <c r="AW202" s="226"/>
    </row>
    <row r="203" spans="1:49" s="225" customFormat="1" ht="12" customHeight="1">
      <c r="A203" s="492" t="s">
        <v>371</v>
      </c>
      <c r="B203" s="492"/>
      <c r="C203" s="492"/>
      <c r="D203" s="492"/>
      <c r="E203" s="492"/>
      <c r="F203" s="492"/>
      <c r="G203" s="492"/>
      <c r="H203" s="492"/>
      <c r="I203" s="492"/>
      <c r="J203" s="492"/>
      <c r="K203" s="492"/>
      <c r="L203" s="492"/>
      <c r="M203" s="492"/>
      <c r="N203" s="492"/>
      <c r="O203" s="492"/>
      <c r="P203" s="492"/>
      <c r="Q203" s="492"/>
      <c r="R203" s="492"/>
      <c r="S203" s="492"/>
      <c r="T203" s="492"/>
      <c r="U203" s="492"/>
      <c r="V203" s="492"/>
      <c r="W203" s="492"/>
      <c r="X203" s="492"/>
      <c r="Y203" s="492"/>
      <c r="Z203" s="492"/>
      <c r="AA203" s="492"/>
      <c r="AB203" s="492"/>
      <c r="AC203" s="492"/>
      <c r="AD203" s="492"/>
      <c r="AE203" s="492"/>
      <c r="AF203" s="492"/>
      <c r="AG203" s="492"/>
      <c r="AH203" s="492"/>
      <c r="AI203" s="492"/>
      <c r="AK203"/>
      <c r="AL203" s="226"/>
      <c r="AM203" s="226"/>
      <c r="AN203" s="226"/>
      <c r="AO203" s="226"/>
      <c r="AP203" s="226"/>
      <c r="AQ203" s="226"/>
      <c r="AR203" s="226"/>
      <c r="AS203" s="226"/>
      <c r="AT203" s="226"/>
      <c r="AU203" s="226"/>
      <c r="AV203" s="226"/>
      <c r="AW203" s="226"/>
    </row>
    <row r="204" spans="1:49" s="225" customFormat="1" ht="21" customHeight="1">
      <c r="A204" s="783" t="s">
        <v>372</v>
      </c>
      <c r="B204" s="783"/>
      <c r="C204" s="783"/>
      <c r="D204" s="783"/>
      <c r="E204" s="783"/>
      <c r="F204" s="783"/>
      <c r="G204" s="783"/>
      <c r="H204" s="783"/>
      <c r="I204" s="783"/>
      <c r="J204" s="783"/>
      <c r="K204" s="783"/>
      <c r="L204" s="783"/>
      <c r="M204" s="783"/>
      <c r="N204" s="783"/>
      <c r="O204" s="783"/>
      <c r="P204" s="783"/>
      <c r="Q204" s="783"/>
      <c r="R204" s="783"/>
      <c r="S204" s="783"/>
      <c r="T204" s="783"/>
      <c r="U204" s="783"/>
      <c r="V204" s="783"/>
      <c r="W204" s="783"/>
      <c r="X204" s="783"/>
      <c r="Y204" s="783"/>
      <c r="Z204" s="783"/>
      <c r="AA204" s="783"/>
      <c r="AB204" s="783"/>
      <c r="AC204" s="783"/>
      <c r="AD204" s="783"/>
      <c r="AE204" s="783"/>
      <c r="AF204" s="783"/>
      <c r="AG204" s="783"/>
      <c r="AH204" s="783"/>
      <c r="AI204" s="783"/>
      <c r="AJ204" s="783"/>
      <c r="AK204"/>
      <c r="AL204" s="226"/>
      <c r="AM204" s="226"/>
      <c r="AN204" s="226"/>
      <c r="AO204" s="226"/>
      <c r="AP204" s="226"/>
      <c r="AQ204" s="226"/>
      <c r="AR204" s="226"/>
      <c r="AS204" s="226"/>
      <c r="AT204" s="226"/>
      <c r="AU204" s="226"/>
      <c r="AV204" s="226"/>
      <c r="AW204" s="226"/>
    </row>
    <row r="205" spans="1:49" s="225" customFormat="1" ht="12" customHeight="1" thickBot="1">
      <c r="A205" s="493"/>
      <c r="B205" s="432"/>
      <c r="C205" s="432"/>
      <c r="D205" s="432"/>
      <c r="E205" s="432"/>
      <c r="F205" s="432"/>
      <c r="G205" s="432"/>
      <c r="H205" s="432"/>
      <c r="I205" s="432"/>
      <c r="J205" s="432"/>
      <c r="K205" s="432"/>
      <c r="L205" s="432"/>
      <c r="M205" s="432"/>
      <c r="N205" s="432"/>
      <c r="O205" s="432"/>
      <c r="P205" s="432"/>
      <c r="Q205" s="432"/>
      <c r="R205" s="432"/>
      <c r="S205" s="432"/>
      <c r="T205" s="432"/>
      <c r="U205" s="432"/>
      <c r="V205" s="432"/>
      <c r="W205" s="432"/>
      <c r="X205" s="432"/>
      <c r="Y205" s="432"/>
      <c r="Z205" s="432"/>
      <c r="AA205" s="432"/>
      <c r="AB205" s="432"/>
      <c r="AC205" s="432"/>
      <c r="AD205" s="432"/>
      <c r="AE205" s="432"/>
      <c r="AF205" s="432"/>
      <c r="AG205" s="432"/>
      <c r="AH205" s="432"/>
      <c r="AI205" s="432"/>
      <c r="AJ205" s="432"/>
      <c r="AK205"/>
      <c r="AL205" s="226"/>
      <c r="AM205" s="226"/>
      <c r="AN205" s="226"/>
      <c r="AO205" s="226"/>
      <c r="AP205" s="226"/>
      <c r="AQ205" s="226"/>
      <c r="AR205" s="226"/>
      <c r="AS205" s="226"/>
      <c r="AT205" s="226"/>
      <c r="AU205" s="226"/>
      <c r="AV205" s="226"/>
      <c r="AW205" s="226"/>
    </row>
    <row r="206" spans="1:49" s="225" customFormat="1" ht="8.25" customHeight="1">
      <c r="A206" s="494"/>
      <c r="B206" s="495"/>
      <c r="C206" s="495"/>
      <c r="D206" s="495"/>
      <c r="E206" s="495"/>
      <c r="F206" s="495"/>
      <c r="G206" s="495"/>
      <c r="H206" s="495"/>
      <c r="I206" s="495"/>
      <c r="J206" s="495"/>
      <c r="K206" s="495"/>
      <c r="L206" s="495"/>
      <c r="M206" s="495"/>
      <c r="N206" s="495"/>
      <c r="O206" s="495"/>
      <c r="P206" s="495"/>
      <c r="Q206" s="495"/>
      <c r="R206" s="495"/>
      <c r="S206" s="495"/>
      <c r="T206" s="495"/>
      <c r="U206" s="495"/>
      <c r="V206" s="495"/>
      <c r="W206" s="495"/>
      <c r="X206" s="495"/>
      <c r="Y206" s="495"/>
      <c r="Z206" s="495"/>
      <c r="AA206" s="495"/>
      <c r="AB206" s="495"/>
      <c r="AC206" s="495"/>
      <c r="AD206" s="495"/>
      <c r="AE206" s="495"/>
      <c r="AF206" s="495"/>
      <c r="AG206" s="495"/>
      <c r="AH206" s="495"/>
      <c r="AI206" s="495"/>
      <c r="AJ206" s="496"/>
      <c r="AK206"/>
      <c r="AL206" s="220"/>
      <c r="AM206" s="226"/>
      <c r="AN206" s="226"/>
      <c r="AO206" s="226"/>
      <c r="AP206" s="226"/>
      <c r="AQ206" s="226"/>
      <c r="AR206" s="226"/>
      <c r="AS206" s="226"/>
      <c r="AT206" s="226"/>
      <c r="AU206" s="226"/>
      <c r="AV206" s="226"/>
      <c r="AW206" s="226"/>
    </row>
    <row r="207" spans="1:49" s="225" customFormat="1" ht="26.25" customHeight="1">
      <c r="A207" s="497"/>
      <c r="B207" s="675" t="s">
        <v>164</v>
      </c>
      <c r="C207" s="675"/>
      <c r="D207" s="675"/>
      <c r="E207" s="675"/>
      <c r="F207" s="675"/>
      <c r="G207" s="675"/>
      <c r="H207" s="675"/>
      <c r="I207" s="675"/>
      <c r="J207" s="675"/>
      <c r="K207" s="675"/>
      <c r="L207" s="675"/>
      <c r="M207" s="675"/>
      <c r="N207" s="675"/>
      <c r="O207" s="675"/>
      <c r="P207" s="675"/>
      <c r="Q207" s="675"/>
      <c r="R207" s="675"/>
      <c r="S207" s="675"/>
      <c r="T207" s="675"/>
      <c r="U207" s="675"/>
      <c r="V207" s="675"/>
      <c r="W207" s="675"/>
      <c r="X207" s="675"/>
      <c r="Y207" s="675"/>
      <c r="Z207" s="675"/>
      <c r="AA207" s="675"/>
      <c r="AB207" s="675"/>
      <c r="AC207" s="675"/>
      <c r="AD207" s="675"/>
      <c r="AE207" s="675"/>
      <c r="AF207" s="675"/>
      <c r="AG207" s="675"/>
      <c r="AH207" s="675"/>
      <c r="AI207" s="482"/>
      <c r="AJ207" s="498"/>
      <c r="AK207" s="482"/>
      <c r="AL207" s="220"/>
      <c r="AM207" s="226"/>
      <c r="AN207" s="226"/>
      <c r="AO207" s="226"/>
      <c r="AP207" s="226"/>
      <c r="AQ207" s="226"/>
      <c r="AR207" s="226"/>
      <c r="AS207" s="226"/>
      <c r="AT207" s="226"/>
      <c r="AU207" s="226"/>
      <c r="AV207" s="226"/>
      <c r="AW207" s="226"/>
    </row>
    <row r="208" spans="1:49" s="225" customFormat="1" ht="6.75" customHeight="1">
      <c r="A208" s="497"/>
      <c r="B208" s="266"/>
      <c r="C208" s="482"/>
      <c r="D208" s="482"/>
      <c r="E208" s="482"/>
      <c r="F208" s="482"/>
      <c r="G208" s="482"/>
      <c r="H208" s="482"/>
      <c r="I208" s="482"/>
      <c r="J208" s="482"/>
      <c r="K208" s="482"/>
      <c r="L208" s="482"/>
      <c r="M208" s="482"/>
      <c r="N208" s="482"/>
      <c r="O208" s="482"/>
      <c r="P208" s="482"/>
      <c r="Q208" s="482"/>
      <c r="R208" s="482"/>
      <c r="S208" s="482"/>
      <c r="T208" s="482"/>
      <c r="U208" s="482"/>
      <c r="V208" s="482"/>
      <c r="W208" s="482"/>
      <c r="X208" s="482"/>
      <c r="Y208" s="482"/>
      <c r="Z208" s="482"/>
      <c r="AA208" s="482"/>
      <c r="AB208" s="482"/>
      <c r="AC208" s="482"/>
      <c r="AD208" s="482"/>
      <c r="AE208" s="482"/>
      <c r="AF208" s="482"/>
      <c r="AG208" s="482"/>
      <c r="AH208" s="482"/>
      <c r="AI208" s="482"/>
      <c r="AJ208" s="498"/>
      <c r="AK208"/>
      <c r="AL208" s="220"/>
      <c r="AM208" s="226"/>
      <c r="AN208" s="226"/>
      <c r="AO208" s="226"/>
      <c r="AP208" s="226"/>
      <c r="AQ208" s="226"/>
      <c r="AR208" s="226"/>
      <c r="AS208" s="226"/>
      <c r="AT208" s="226"/>
      <c r="AU208" s="226"/>
      <c r="AV208" s="226"/>
      <c r="AW208" s="226"/>
    </row>
    <row r="209" spans="1:52" s="225" customFormat="1" ht="15" customHeight="1">
      <c r="A209" s="499"/>
      <c r="B209" s="500" t="s">
        <v>21</v>
      </c>
      <c r="C209" s="500"/>
      <c r="D209" s="943"/>
      <c r="E209" s="944"/>
      <c r="F209" s="500" t="s">
        <v>4</v>
      </c>
      <c r="G209" s="943"/>
      <c r="H209" s="944"/>
      <c r="I209" s="500" t="s">
        <v>3</v>
      </c>
      <c r="J209" s="943"/>
      <c r="K209" s="944"/>
      <c r="L209" s="500" t="s">
        <v>2</v>
      </c>
      <c r="M209" s="482"/>
      <c r="N209" s="1053" t="s">
        <v>5</v>
      </c>
      <c r="O209" s="1053"/>
      <c r="P209" s="1053"/>
      <c r="Q209" s="1054" t="str">
        <f>IF(G9="","",G9)</f>
        <v/>
      </c>
      <c r="R209" s="1054"/>
      <c r="S209" s="1054"/>
      <c r="T209" s="1054"/>
      <c r="U209" s="1054"/>
      <c r="V209" s="1054"/>
      <c r="W209" s="1054"/>
      <c r="X209" s="1054"/>
      <c r="Y209" s="1054"/>
      <c r="Z209" s="1054"/>
      <c r="AA209" s="1054"/>
      <c r="AB209" s="1054"/>
      <c r="AC209" s="1054"/>
      <c r="AD209" s="1054"/>
      <c r="AE209" s="1054"/>
      <c r="AF209" s="1054"/>
      <c r="AG209" s="1054"/>
      <c r="AH209" s="1054"/>
      <c r="AI209" s="1054"/>
      <c r="AJ209" s="1055"/>
      <c r="AK209" s="501"/>
      <c r="AL209" s="502"/>
      <c r="AM209" s="220"/>
      <c r="AN209" s="220"/>
      <c r="AO209" s="220"/>
      <c r="AP209" s="220"/>
      <c r="AQ209" s="220"/>
      <c r="AR209" s="220"/>
      <c r="AS209" s="220"/>
      <c r="AT209" s="236"/>
      <c r="AU209" s="220"/>
      <c r="AV209" s="220"/>
      <c r="AW209" s="220"/>
      <c r="AX209"/>
      <c r="AY209"/>
      <c r="AZ209"/>
    </row>
    <row r="210" spans="1:52" ht="15" customHeight="1">
      <c r="A210" s="499"/>
      <c r="B210" s="503"/>
      <c r="C210" s="500"/>
      <c r="D210" s="500"/>
      <c r="E210" s="500"/>
      <c r="F210" s="500"/>
      <c r="G210" s="500"/>
      <c r="H210" s="500"/>
      <c r="I210" s="500"/>
      <c r="J210" s="500"/>
      <c r="K210" s="500"/>
      <c r="L210" s="500"/>
      <c r="M210" s="500"/>
      <c r="N210" s="1035" t="s">
        <v>73</v>
      </c>
      <c r="O210" s="1035"/>
      <c r="P210" s="1035"/>
      <c r="Q210" s="938" t="s">
        <v>74</v>
      </c>
      <c r="R210" s="938"/>
      <c r="S210" s="683"/>
      <c r="T210" s="683"/>
      <c r="U210" s="683"/>
      <c r="V210" s="683"/>
      <c r="W210" s="683"/>
      <c r="X210" s="682" t="s">
        <v>75</v>
      </c>
      <c r="Y210" s="682"/>
      <c r="Z210" s="683"/>
      <c r="AA210" s="683"/>
      <c r="AB210" s="683"/>
      <c r="AC210" s="683"/>
      <c r="AD210" s="683"/>
      <c r="AE210" s="683"/>
      <c r="AF210" s="683"/>
      <c r="AG210" s="683"/>
      <c r="AH210" s="683"/>
      <c r="AI210" s="684"/>
      <c r="AJ210" s="685"/>
      <c r="AK210" s="501"/>
      <c r="AL210" s="502"/>
      <c r="AT210" s="236"/>
    </row>
    <row r="211" spans="1:52" ht="7.5" customHeight="1" thickBot="1">
      <c r="A211" s="504"/>
      <c r="B211" s="505"/>
      <c r="C211" s="506"/>
      <c r="D211" s="506"/>
      <c r="E211" s="506"/>
      <c r="F211" s="506"/>
      <c r="G211" s="506"/>
      <c r="H211" s="506"/>
      <c r="I211" s="506"/>
      <c r="J211" s="506"/>
      <c r="K211" s="506"/>
      <c r="L211" s="506"/>
      <c r="M211" s="506"/>
      <c r="N211" s="506"/>
      <c r="O211" s="506"/>
      <c r="P211" s="505"/>
      <c r="Q211" s="506"/>
      <c r="R211" s="507"/>
      <c r="S211" s="507"/>
      <c r="T211" s="507"/>
      <c r="U211" s="507"/>
      <c r="V211" s="507"/>
      <c r="W211" s="508"/>
      <c r="X211" s="508"/>
      <c r="Y211" s="508"/>
      <c r="Z211" s="508"/>
      <c r="AA211" s="508"/>
      <c r="AB211" s="508"/>
      <c r="AC211" s="508"/>
      <c r="AD211" s="508"/>
      <c r="AE211" s="508"/>
      <c r="AF211" s="508"/>
      <c r="AG211" s="508"/>
      <c r="AH211" s="508"/>
      <c r="AI211" s="509"/>
      <c r="AJ211" s="510"/>
      <c r="AK211" s="501"/>
      <c r="AL211" s="502"/>
      <c r="AT211" s="236"/>
    </row>
    <row r="212" spans="1:52" ht="7.5" customHeight="1">
      <c r="A212" s="511"/>
      <c r="B212" s="501"/>
      <c r="C212" s="511"/>
      <c r="D212" s="511"/>
      <c r="E212" s="511"/>
      <c r="F212" s="511"/>
      <c r="G212" s="511"/>
      <c r="H212" s="511"/>
      <c r="I212" s="511"/>
      <c r="J212" s="511"/>
      <c r="K212" s="511"/>
      <c r="L212" s="511"/>
      <c r="M212" s="511"/>
      <c r="N212" s="511"/>
      <c r="O212" s="511"/>
      <c r="P212" s="501"/>
      <c r="Q212" s="511"/>
      <c r="R212" s="512"/>
      <c r="S212" s="512"/>
      <c r="T212" s="512"/>
      <c r="U212" s="512"/>
      <c r="V212" s="512"/>
      <c r="W212" s="513"/>
      <c r="X212" s="513"/>
      <c r="Y212" s="513"/>
      <c r="Z212" s="513"/>
      <c r="AA212" s="513"/>
      <c r="AB212" s="513"/>
      <c r="AC212" s="513"/>
      <c r="AD212" s="513"/>
      <c r="AE212" s="513"/>
      <c r="AF212" s="513"/>
      <c r="AG212" s="513"/>
      <c r="AH212" s="513"/>
      <c r="AI212" s="514"/>
      <c r="AJ212" s="501"/>
      <c r="AK212" s="501"/>
      <c r="AL212" s="502"/>
      <c r="AT212" s="236"/>
    </row>
    <row r="213" spans="1:52" s="225" customFormat="1" ht="27" customHeight="1">
      <c r="A213" s="176" t="s">
        <v>323</v>
      </c>
      <c r="B213" s="511"/>
      <c r="E213" s="180" t="s">
        <v>332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0"/>
      <c r="AM213" s="226"/>
      <c r="AN213" s="226"/>
      <c r="AO213" s="226"/>
      <c r="AP213" s="226"/>
      <c r="AQ213" s="226"/>
      <c r="AR213" s="226"/>
      <c r="AS213" s="226"/>
      <c r="AT213" s="226"/>
      <c r="AU213" s="226"/>
      <c r="AV213" s="226"/>
      <c r="AW213" s="226"/>
    </row>
    <row r="214" spans="1:52" ht="12.75" customHeight="1">
      <c r="A214" s="301" t="s">
        <v>70</v>
      </c>
      <c r="B214" s="261" t="s">
        <v>412</v>
      </c>
    </row>
    <row r="215" spans="1:52" s="261" customFormat="1" ht="12" customHeight="1">
      <c r="A215" s="265" t="s">
        <v>370</v>
      </c>
      <c r="B215" s="515"/>
      <c r="AL215" s="307"/>
      <c r="AM215" s="307"/>
      <c r="AN215" s="307"/>
      <c r="AO215" s="307"/>
      <c r="AP215" s="307"/>
      <c r="AQ215" s="307"/>
      <c r="AR215" s="307"/>
      <c r="AS215" s="307"/>
      <c r="AT215" s="307"/>
      <c r="AU215" s="307"/>
      <c r="AV215" s="307"/>
      <c r="AW215" s="307"/>
    </row>
    <row r="216" spans="1:52" ht="8.25" customHeight="1">
      <c r="A216" s="180"/>
      <c r="B216" s="511"/>
    </row>
    <row r="217" spans="1:52">
      <c r="A217" s="1006" t="s">
        <v>320</v>
      </c>
      <c r="B217" s="1006"/>
      <c r="C217" s="1006"/>
      <c r="D217" s="1006"/>
      <c r="E217" s="1006"/>
      <c r="F217" s="1006"/>
      <c r="G217" s="1006"/>
      <c r="H217" s="1006"/>
      <c r="I217" s="1006"/>
      <c r="J217" s="1006"/>
      <c r="K217" s="1006"/>
      <c r="L217" s="1006"/>
      <c r="M217" s="1006"/>
      <c r="N217" s="1006"/>
      <c r="O217" s="1006"/>
      <c r="P217" s="1006"/>
      <c r="Q217" s="1006"/>
      <c r="R217" s="1006"/>
      <c r="S217" s="1006"/>
      <c r="T217" s="1006"/>
      <c r="U217" s="1006"/>
      <c r="V217" s="1006"/>
      <c r="W217" s="1006"/>
      <c r="X217" s="1006"/>
      <c r="Y217" s="1006"/>
      <c r="Z217" s="1006"/>
      <c r="AA217" s="1006"/>
      <c r="AB217" s="1006"/>
      <c r="AC217" s="1006"/>
      <c r="AD217" s="1006"/>
      <c r="AE217" s="1006"/>
      <c r="AF217" s="1006"/>
      <c r="AG217" s="1006"/>
      <c r="AH217" s="1006"/>
      <c r="AI217" s="1006"/>
      <c r="AJ217" s="1006"/>
    </row>
    <row r="218" spans="1:52">
      <c r="A218" s="1043" t="s">
        <v>402</v>
      </c>
      <c r="B218" s="1040" t="s">
        <v>401</v>
      </c>
      <c r="C218" s="1036"/>
      <c r="D218" s="1036"/>
      <c r="E218" s="1036"/>
      <c r="F218" s="1036"/>
      <c r="G218" s="1036"/>
      <c r="H218" s="1036"/>
      <c r="I218" s="1036"/>
      <c r="J218" s="1036"/>
      <c r="K218" s="1036"/>
      <c r="L218" s="1036"/>
      <c r="M218" s="1036"/>
      <c r="N218" s="1036"/>
      <c r="O218" s="1036"/>
      <c r="P218" s="1036"/>
      <c r="Q218" s="1036"/>
      <c r="R218" s="1036"/>
      <c r="S218" s="1036"/>
      <c r="T218" s="1036"/>
      <c r="U218" s="1036"/>
      <c r="V218" s="1036"/>
      <c r="W218" s="1036"/>
      <c r="X218" s="1036"/>
      <c r="Y218" s="1036"/>
      <c r="Z218" s="1036"/>
      <c r="AA218" s="1036"/>
      <c r="AB218" s="1036"/>
      <c r="AC218" s="1036"/>
      <c r="AD218" s="1036"/>
      <c r="AE218" s="1036"/>
      <c r="AF218" s="1036"/>
      <c r="AG218" s="1036"/>
      <c r="AH218" s="1036"/>
      <c r="AI218" s="1037"/>
      <c r="AJ218" s="516" t="str">
        <f>V36</f>
        <v/>
      </c>
    </row>
    <row r="219" spans="1:52">
      <c r="A219" s="655"/>
      <c r="B219" s="1039" t="s">
        <v>406</v>
      </c>
      <c r="C219" s="732"/>
      <c r="D219" s="732"/>
      <c r="E219" s="732"/>
      <c r="F219" s="732"/>
      <c r="G219" s="732"/>
      <c r="H219" s="732"/>
      <c r="I219" s="732"/>
      <c r="J219" s="732"/>
      <c r="K219" s="732"/>
      <c r="L219" s="732"/>
      <c r="M219" s="732"/>
      <c r="N219" s="732"/>
      <c r="O219" s="732"/>
      <c r="P219" s="732"/>
      <c r="Q219" s="732"/>
      <c r="R219" s="732"/>
      <c r="S219" s="732"/>
      <c r="T219" s="732"/>
      <c r="U219" s="732"/>
      <c r="V219" s="732"/>
      <c r="W219" s="732"/>
      <c r="X219" s="732"/>
      <c r="Y219" s="732"/>
      <c r="Z219" s="732"/>
      <c r="AA219" s="732"/>
      <c r="AB219" s="732"/>
      <c r="AC219" s="732"/>
      <c r="AD219" s="732"/>
      <c r="AE219" s="732"/>
      <c r="AF219" s="732"/>
      <c r="AG219" s="732"/>
      <c r="AH219" s="732"/>
      <c r="AI219" s="733"/>
      <c r="AJ219" s="516" t="str">
        <f>AC36</f>
        <v/>
      </c>
    </row>
    <row r="220" spans="1:52">
      <c r="A220" s="655"/>
      <c r="B220" s="1039" t="s">
        <v>405</v>
      </c>
      <c r="C220" s="732"/>
      <c r="D220" s="732"/>
      <c r="E220" s="732"/>
      <c r="F220" s="732"/>
      <c r="G220" s="732"/>
      <c r="H220" s="732"/>
      <c r="I220" s="732"/>
      <c r="J220" s="732"/>
      <c r="K220" s="732"/>
      <c r="L220" s="732"/>
      <c r="M220" s="732"/>
      <c r="N220" s="732"/>
      <c r="O220" s="732"/>
      <c r="P220" s="732"/>
      <c r="Q220" s="732"/>
      <c r="R220" s="732"/>
      <c r="S220" s="732"/>
      <c r="T220" s="732"/>
      <c r="U220" s="732"/>
      <c r="V220" s="732"/>
      <c r="W220" s="732"/>
      <c r="X220" s="732"/>
      <c r="Y220" s="732"/>
      <c r="Z220" s="732"/>
      <c r="AA220" s="732"/>
      <c r="AB220" s="732"/>
      <c r="AC220" s="732"/>
      <c r="AD220" s="732"/>
      <c r="AE220" s="732"/>
      <c r="AF220" s="732"/>
      <c r="AG220" s="732"/>
      <c r="AH220" s="732"/>
      <c r="AI220" s="733"/>
      <c r="AJ220" s="516" t="str">
        <f>AJ36</f>
        <v/>
      </c>
    </row>
    <row r="221" spans="1:52">
      <c r="A221" s="517" t="s">
        <v>404</v>
      </c>
      <c r="B221" s="1038" t="s">
        <v>403</v>
      </c>
      <c r="C221" s="734"/>
      <c r="D221" s="734"/>
      <c r="E221" s="734"/>
      <c r="F221" s="734"/>
      <c r="G221" s="734"/>
      <c r="H221" s="734"/>
      <c r="I221" s="734"/>
      <c r="J221" s="734"/>
      <c r="K221" s="734"/>
      <c r="L221" s="734"/>
      <c r="M221" s="734"/>
      <c r="N221" s="734"/>
      <c r="O221" s="734"/>
      <c r="P221" s="734"/>
      <c r="Q221" s="734"/>
      <c r="R221" s="734"/>
      <c r="S221" s="734"/>
      <c r="T221" s="734"/>
      <c r="U221" s="734"/>
      <c r="V221" s="734"/>
      <c r="W221" s="734"/>
      <c r="X221" s="734"/>
      <c r="Y221" s="734"/>
      <c r="Z221" s="734"/>
      <c r="AA221" s="734"/>
      <c r="AB221" s="734"/>
      <c r="AC221" s="734"/>
      <c r="AD221" s="734"/>
      <c r="AE221" s="734"/>
      <c r="AF221" s="734"/>
      <c r="AG221" s="734"/>
      <c r="AH221" s="734"/>
      <c r="AI221" s="735"/>
      <c r="AJ221" s="516" t="str">
        <f>X48</f>
        <v>×</v>
      </c>
      <c r="AM221" s="421"/>
      <c r="AN221" s="421"/>
      <c r="AO221" s="421"/>
      <c r="AP221" s="421"/>
      <c r="AQ221" s="421"/>
      <c r="AR221" s="421"/>
      <c r="AS221" s="421"/>
      <c r="AT221" s="421"/>
      <c r="AU221" s="421"/>
      <c r="AV221" s="421"/>
      <c r="AW221" s="421"/>
      <c r="AX221" s="357"/>
      <c r="AY221" s="357"/>
      <c r="AZ221" s="357"/>
    </row>
    <row r="222" spans="1:52">
      <c r="AM222" s="421"/>
      <c r="AN222" s="421"/>
      <c r="AO222" s="421"/>
      <c r="AP222" s="421"/>
      <c r="AQ222" s="421"/>
      <c r="AR222" s="421"/>
      <c r="AS222" s="421"/>
      <c r="AT222" s="421"/>
      <c r="AU222" s="421"/>
      <c r="AV222" s="421"/>
      <c r="AW222" s="421"/>
      <c r="AX222" s="357"/>
      <c r="AY222" s="357"/>
      <c r="AZ222" s="357"/>
    </row>
    <row r="223" spans="1:52" s="357" customFormat="1" ht="15" customHeight="1">
      <c r="A223" s="1006" t="s">
        <v>308</v>
      </c>
      <c r="B223" s="1006"/>
      <c r="C223" s="1006"/>
      <c r="D223" s="1006"/>
      <c r="E223" s="1006"/>
      <c r="F223" s="1006"/>
      <c r="G223" s="1006"/>
      <c r="H223" s="1006"/>
      <c r="I223" s="1006"/>
      <c r="J223" s="1006"/>
      <c r="K223" s="1006"/>
      <c r="L223" s="1006"/>
      <c r="M223" s="1006"/>
      <c r="N223" s="1006"/>
      <c r="O223" s="1006"/>
      <c r="P223" s="1006"/>
      <c r="Q223" s="1006"/>
      <c r="R223" s="1006"/>
      <c r="S223" s="1006"/>
      <c r="T223" s="1006"/>
      <c r="U223" s="1006"/>
      <c r="V223" s="1006"/>
      <c r="W223" s="1006"/>
      <c r="X223" s="1006"/>
      <c r="Y223" s="1006"/>
      <c r="Z223" s="1006"/>
      <c r="AA223" s="1006"/>
      <c r="AB223" s="1006"/>
      <c r="AC223" s="1006"/>
      <c r="AD223" s="1006"/>
      <c r="AE223" s="1006"/>
      <c r="AF223" s="1006"/>
      <c r="AG223" s="1006"/>
      <c r="AH223" s="1006"/>
      <c r="AI223" s="1006"/>
      <c r="AJ223" s="1006"/>
      <c r="AK223"/>
      <c r="AL223" s="220"/>
      <c r="AM223" s="421"/>
      <c r="AN223" s="421"/>
      <c r="AO223" s="421"/>
      <c r="AP223" s="421"/>
      <c r="AQ223" s="421"/>
      <c r="AR223" s="421"/>
      <c r="AS223" s="421"/>
      <c r="AT223" s="421"/>
      <c r="AU223" s="421"/>
      <c r="AV223" s="421"/>
      <c r="AW223" s="421"/>
    </row>
    <row r="224" spans="1:52" s="357" customFormat="1" ht="15" customHeight="1">
      <c r="A224" s="518" t="s">
        <v>408</v>
      </c>
      <c r="B224" s="1036" t="s">
        <v>407</v>
      </c>
      <c r="C224" s="1036"/>
      <c r="D224" s="1036"/>
      <c r="E224" s="1036"/>
      <c r="F224" s="1036"/>
      <c r="G224" s="1036"/>
      <c r="H224" s="1036"/>
      <c r="I224" s="1036"/>
      <c r="J224" s="1036"/>
      <c r="K224" s="1036"/>
      <c r="L224" s="1036"/>
      <c r="M224" s="1036"/>
      <c r="N224" s="1036"/>
      <c r="O224" s="1036"/>
      <c r="P224" s="1036"/>
      <c r="Q224" s="1036"/>
      <c r="R224" s="1036"/>
      <c r="S224" s="1036"/>
      <c r="T224" s="1036"/>
      <c r="U224" s="1036"/>
      <c r="V224" s="1036"/>
      <c r="W224" s="1036"/>
      <c r="X224" s="1036"/>
      <c r="Y224" s="1036"/>
      <c r="Z224" s="1036"/>
      <c r="AA224" s="1036"/>
      <c r="AB224" s="1036"/>
      <c r="AC224" s="1036"/>
      <c r="AD224" s="1036"/>
      <c r="AE224" s="1036"/>
      <c r="AF224" s="1036"/>
      <c r="AG224" s="1036"/>
      <c r="AH224" s="1036"/>
      <c r="AI224" s="1037"/>
      <c r="AJ224" s="516" t="str">
        <f>AJ53</f>
        <v/>
      </c>
      <c r="AK224"/>
      <c r="AL224" s="220"/>
      <c r="AM224" s="226"/>
      <c r="AN224" s="226"/>
      <c r="AO224" s="226"/>
      <c r="AP224" s="226"/>
      <c r="AQ224" s="226"/>
      <c r="AR224" s="226"/>
      <c r="AS224" s="226"/>
      <c r="AT224" s="226"/>
      <c r="AU224" s="226"/>
      <c r="AV224" s="226"/>
      <c r="AW224" s="226"/>
      <c r="AX224" s="225"/>
      <c r="AY224" s="225"/>
      <c r="AZ224" s="225"/>
    </row>
    <row r="225" spans="1:52" s="225" customFormat="1" ht="15" customHeight="1">
      <c r="A225" s="1041" t="s">
        <v>402</v>
      </c>
      <c r="B225" s="732" t="s">
        <v>409</v>
      </c>
      <c r="C225" s="732"/>
      <c r="D225" s="732"/>
      <c r="E225" s="732"/>
      <c r="F225" s="732"/>
      <c r="G225" s="732"/>
      <c r="H225" s="732"/>
      <c r="I225" s="732"/>
      <c r="J225" s="732"/>
      <c r="K225" s="732"/>
      <c r="L225" s="732"/>
      <c r="M225" s="732"/>
      <c r="N225" s="732"/>
      <c r="O225" s="732"/>
      <c r="P225" s="732"/>
      <c r="Q225" s="732"/>
      <c r="R225" s="732"/>
      <c r="S225" s="732"/>
      <c r="T225" s="732"/>
      <c r="U225" s="732"/>
      <c r="V225" s="732"/>
      <c r="W225" s="732"/>
      <c r="X225" s="732"/>
      <c r="Y225" s="732"/>
      <c r="Z225" s="732"/>
      <c r="AA225" s="732"/>
      <c r="AB225" s="732"/>
      <c r="AC225" s="732"/>
      <c r="AD225" s="732"/>
      <c r="AE225" s="732"/>
      <c r="AF225" s="732"/>
      <c r="AG225" s="732"/>
      <c r="AH225" s="732"/>
      <c r="AI225" s="733"/>
      <c r="AJ225" s="516" t="str">
        <f>AJ65</f>
        <v/>
      </c>
      <c r="AK225"/>
      <c r="AL225" s="220"/>
      <c r="AM225" s="226"/>
      <c r="AN225" s="226"/>
      <c r="AO225" s="226"/>
      <c r="AP225" s="226"/>
      <c r="AQ225" s="226"/>
      <c r="AR225" s="226"/>
      <c r="AS225" s="226"/>
      <c r="AT225" s="226"/>
      <c r="AU225" s="226"/>
      <c r="AV225" s="226"/>
      <c r="AW225" s="226"/>
    </row>
    <row r="226" spans="1:52" s="225" customFormat="1" ht="26.25" customHeight="1">
      <c r="A226" s="655"/>
      <c r="B226" s="730" t="s">
        <v>410</v>
      </c>
      <c r="C226" s="730"/>
      <c r="D226" s="730"/>
      <c r="E226" s="730"/>
      <c r="F226" s="730"/>
      <c r="G226" s="730"/>
      <c r="H226" s="730"/>
      <c r="I226" s="730"/>
      <c r="J226" s="730"/>
      <c r="K226" s="730"/>
      <c r="L226" s="730"/>
      <c r="M226" s="730"/>
      <c r="N226" s="730"/>
      <c r="O226" s="730"/>
      <c r="P226" s="730"/>
      <c r="Q226" s="730"/>
      <c r="R226" s="730"/>
      <c r="S226" s="730"/>
      <c r="T226" s="730"/>
      <c r="U226" s="730"/>
      <c r="V226" s="730"/>
      <c r="W226" s="730"/>
      <c r="X226" s="730"/>
      <c r="Y226" s="730"/>
      <c r="Z226" s="730"/>
      <c r="AA226" s="730"/>
      <c r="AB226" s="730"/>
      <c r="AC226" s="730"/>
      <c r="AD226" s="730"/>
      <c r="AE226" s="730"/>
      <c r="AF226" s="730"/>
      <c r="AG226" s="730"/>
      <c r="AH226" s="730"/>
      <c r="AI226" s="731"/>
      <c r="AJ226" s="516" t="str">
        <f>AJ70</f>
        <v/>
      </c>
      <c r="AK226"/>
      <c r="AL226" s="220"/>
      <c r="AM226" s="226"/>
      <c r="AN226" s="226"/>
      <c r="AO226" s="226"/>
      <c r="AP226" s="226"/>
      <c r="AQ226" s="226"/>
      <c r="AR226" s="226"/>
      <c r="AS226" s="226"/>
      <c r="AT226" s="226"/>
      <c r="AU226" s="226"/>
      <c r="AV226" s="226"/>
      <c r="AW226" s="226"/>
    </row>
    <row r="227" spans="1:52" s="225" customFormat="1" ht="29.25" customHeight="1">
      <c r="A227" s="1042"/>
      <c r="B227" s="1033" t="s">
        <v>411</v>
      </c>
      <c r="C227" s="1033"/>
      <c r="D227" s="1033"/>
      <c r="E227" s="1033"/>
      <c r="F227" s="1033"/>
      <c r="G227" s="1033"/>
      <c r="H227" s="1033"/>
      <c r="I227" s="1033"/>
      <c r="J227" s="1033"/>
      <c r="K227" s="1033"/>
      <c r="L227" s="1033"/>
      <c r="M227" s="1033"/>
      <c r="N227" s="1033"/>
      <c r="O227" s="1033"/>
      <c r="P227" s="1033"/>
      <c r="Q227" s="1033"/>
      <c r="R227" s="1033"/>
      <c r="S227" s="1033"/>
      <c r="T227" s="1033"/>
      <c r="U227" s="1033"/>
      <c r="V227" s="1033"/>
      <c r="W227" s="1033"/>
      <c r="X227" s="1033"/>
      <c r="Y227" s="1033"/>
      <c r="Z227" s="1033"/>
      <c r="AA227" s="1033"/>
      <c r="AB227" s="1033"/>
      <c r="AC227" s="1033"/>
      <c r="AD227" s="1033"/>
      <c r="AE227" s="1033"/>
      <c r="AF227" s="1033"/>
      <c r="AG227" s="1033"/>
      <c r="AH227" s="1033"/>
      <c r="AI227" s="1034"/>
      <c r="AJ227" s="516" t="str">
        <f>AJ79</f>
        <v/>
      </c>
      <c r="AK227"/>
      <c r="AL227" s="220"/>
      <c r="AM227" s="220"/>
      <c r="AN227" s="220"/>
      <c r="AO227" s="220"/>
      <c r="AP227" s="220"/>
      <c r="AQ227" s="220"/>
      <c r="AR227" s="220"/>
      <c r="AS227" s="220"/>
      <c r="AT227" s="236"/>
      <c r="AU227" s="220"/>
      <c r="AV227" s="220"/>
      <c r="AW227" s="220"/>
      <c r="AX227"/>
      <c r="AY227"/>
      <c r="AZ227"/>
    </row>
    <row r="229" spans="1:52">
      <c r="A229" s="1006" t="s">
        <v>309</v>
      </c>
      <c r="B229" s="1006"/>
      <c r="C229" s="1006"/>
      <c r="D229" s="1006"/>
      <c r="E229" s="1006"/>
      <c r="F229" s="1006"/>
      <c r="G229" s="1006"/>
      <c r="H229" s="1006"/>
      <c r="I229" s="1006"/>
      <c r="J229" s="1006"/>
      <c r="K229" s="1006"/>
      <c r="L229" s="1006"/>
      <c r="M229" s="1006"/>
      <c r="N229" s="1006"/>
      <c r="O229" s="1006"/>
      <c r="P229" s="1006"/>
      <c r="Q229" s="1006"/>
      <c r="R229" s="1006"/>
      <c r="S229" s="1006"/>
      <c r="T229" s="1006"/>
      <c r="U229" s="1006"/>
      <c r="V229" s="1006"/>
      <c r="W229" s="1006"/>
      <c r="X229" s="1006"/>
      <c r="Y229" s="1006"/>
      <c r="Z229" s="1006"/>
      <c r="AA229" s="1006"/>
      <c r="AB229" s="1006"/>
      <c r="AC229" s="1006"/>
      <c r="AD229" s="1006"/>
      <c r="AE229" s="1006"/>
      <c r="AF229" s="1006"/>
      <c r="AG229" s="1006"/>
      <c r="AH229" s="1006"/>
      <c r="AI229" s="1006"/>
      <c r="AJ229" s="1006"/>
    </row>
    <row r="230" spans="1:52">
      <c r="A230" s="1043" t="s">
        <v>408</v>
      </c>
      <c r="B230" s="1036" t="s">
        <v>421</v>
      </c>
      <c r="C230" s="1036"/>
      <c r="D230" s="1036"/>
      <c r="E230" s="1036"/>
      <c r="F230" s="1036"/>
      <c r="G230" s="1036"/>
      <c r="H230" s="1036"/>
      <c r="I230" s="1036"/>
      <c r="J230" s="1036"/>
      <c r="K230" s="1036"/>
      <c r="L230" s="1036"/>
      <c r="M230" s="1036"/>
      <c r="N230" s="1036"/>
      <c r="O230" s="1036"/>
      <c r="P230" s="1036"/>
      <c r="Q230" s="1036"/>
      <c r="R230" s="1036"/>
      <c r="S230" s="1036"/>
      <c r="T230" s="1036"/>
      <c r="U230" s="1036"/>
      <c r="V230" s="1036"/>
      <c r="W230" s="1036"/>
      <c r="X230" s="1036"/>
      <c r="Y230" s="1036"/>
      <c r="Z230" s="1036"/>
      <c r="AA230" s="1036"/>
      <c r="AB230" s="1036"/>
      <c r="AC230" s="1036"/>
      <c r="AD230" s="1036"/>
      <c r="AE230" s="1036"/>
      <c r="AF230" s="1036"/>
      <c r="AG230" s="1036"/>
      <c r="AH230" s="1036"/>
      <c r="AI230" s="1037"/>
      <c r="AJ230" s="516" t="str">
        <f>AJ99</f>
        <v/>
      </c>
    </row>
    <row r="231" spans="1:52">
      <c r="A231" s="655"/>
      <c r="B231" s="732" t="s">
        <v>422</v>
      </c>
      <c r="C231" s="732"/>
      <c r="D231" s="732"/>
      <c r="E231" s="732"/>
      <c r="F231" s="732"/>
      <c r="G231" s="732"/>
      <c r="H231" s="732"/>
      <c r="I231" s="732"/>
      <c r="J231" s="732"/>
      <c r="K231" s="732"/>
      <c r="L231" s="732"/>
      <c r="M231" s="732"/>
      <c r="N231" s="732"/>
      <c r="O231" s="732"/>
      <c r="P231" s="732"/>
      <c r="Q231" s="732"/>
      <c r="R231" s="732"/>
      <c r="S231" s="732"/>
      <c r="T231" s="732"/>
      <c r="U231" s="732"/>
      <c r="V231" s="732"/>
      <c r="W231" s="732"/>
      <c r="X231" s="732"/>
      <c r="Y231" s="732"/>
      <c r="Z231" s="732"/>
      <c r="AA231" s="732"/>
      <c r="AB231" s="732"/>
      <c r="AC231" s="732"/>
      <c r="AD231" s="732"/>
      <c r="AE231" s="732"/>
      <c r="AF231" s="732"/>
      <c r="AG231" s="732"/>
      <c r="AH231" s="732"/>
      <c r="AI231" s="733"/>
      <c r="AJ231" s="516" t="str">
        <f>AJ100</f>
        <v/>
      </c>
    </row>
    <row r="232" spans="1:52">
      <c r="A232" s="655"/>
      <c r="B232" s="732" t="s">
        <v>413</v>
      </c>
      <c r="C232" s="732"/>
      <c r="D232" s="732"/>
      <c r="E232" s="732"/>
      <c r="F232" s="732"/>
      <c r="G232" s="732"/>
      <c r="H232" s="732"/>
      <c r="I232" s="732"/>
      <c r="J232" s="732"/>
      <c r="K232" s="732"/>
      <c r="L232" s="732"/>
      <c r="M232" s="732"/>
      <c r="N232" s="732"/>
      <c r="O232" s="732"/>
      <c r="P232" s="732"/>
      <c r="Q232" s="732"/>
      <c r="R232" s="732"/>
      <c r="S232" s="732"/>
      <c r="T232" s="732"/>
      <c r="U232" s="732"/>
      <c r="V232" s="732"/>
      <c r="W232" s="732"/>
      <c r="X232" s="732"/>
      <c r="Y232" s="732"/>
      <c r="Z232" s="732"/>
      <c r="AA232" s="732"/>
      <c r="AB232" s="732"/>
      <c r="AC232" s="732"/>
      <c r="AD232" s="732"/>
      <c r="AE232" s="732"/>
      <c r="AF232" s="732"/>
      <c r="AG232" s="732"/>
      <c r="AH232" s="732"/>
      <c r="AI232" s="733"/>
      <c r="AJ232" s="516" t="str">
        <f>AJ97</f>
        <v/>
      </c>
    </row>
    <row r="233" spans="1:52">
      <c r="A233" s="655"/>
      <c r="B233" s="732" t="s">
        <v>414</v>
      </c>
      <c r="C233" s="732"/>
      <c r="D233" s="732"/>
      <c r="E233" s="732"/>
      <c r="F233" s="732"/>
      <c r="G233" s="732"/>
      <c r="H233" s="732"/>
      <c r="I233" s="732"/>
      <c r="J233" s="732"/>
      <c r="K233" s="732"/>
      <c r="L233" s="732"/>
      <c r="M233" s="732"/>
      <c r="N233" s="732"/>
      <c r="O233" s="732"/>
      <c r="P233" s="732"/>
      <c r="Q233" s="732"/>
      <c r="R233" s="732"/>
      <c r="S233" s="732"/>
      <c r="T233" s="732"/>
      <c r="U233" s="732"/>
      <c r="V233" s="732"/>
      <c r="W233" s="732"/>
      <c r="X233" s="732"/>
      <c r="Y233" s="732"/>
      <c r="Z233" s="732"/>
      <c r="AA233" s="732"/>
      <c r="AB233" s="732"/>
      <c r="AC233" s="732"/>
      <c r="AD233" s="732"/>
      <c r="AE233" s="732"/>
      <c r="AF233" s="732"/>
      <c r="AG233" s="732"/>
      <c r="AH233" s="732"/>
      <c r="AI233" s="733"/>
      <c r="AJ233" s="516" t="str">
        <f>AF104</f>
        <v/>
      </c>
    </row>
    <row r="234" spans="1:52" ht="28.5" customHeight="1">
      <c r="A234" s="655"/>
      <c r="B234" s="730" t="s">
        <v>451</v>
      </c>
      <c r="C234" s="730"/>
      <c r="D234" s="730"/>
      <c r="E234" s="730"/>
      <c r="F234" s="730"/>
      <c r="G234" s="730"/>
      <c r="H234" s="730"/>
      <c r="I234" s="730"/>
      <c r="J234" s="730"/>
      <c r="K234" s="730"/>
      <c r="L234" s="730"/>
      <c r="M234" s="730"/>
      <c r="N234" s="730"/>
      <c r="O234" s="730"/>
      <c r="P234" s="730"/>
      <c r="Q234" s="730"/>
      <c r="R234" s="730"/>
      <c r="S234" s="730"/>
      <c r="T234" s="730"/>
      <c r="U234" s="730"/>
      <c r="V234" s="730"/>
      <c r="W234" s="730"/>
      <c r="X234" s="730"/>
      <c r="Y234" s="730"/>
      <c r="Z234" s="730"/>
      <c r="AA234" s="730"/>
      <c r="AB234" s="730"/>
      <c r="AC234" s="730"/>
      <c r="AD234" s="730"/>
      <c r="AE234" s="730"/>
      <c r="AF234" s="730"/>
      <c r="AG234" s="730"/>
      <c r="AH234" s="730"/>
      <c r="AI234" s="731"/>
      <c r="AJ234" s="516" t="str">
        <f>AF105</f>
        <v/>
      </c>
    </row>
    <row r="235" spans="1:52">
      <c r="A235" s="654" t="s">
        <v>402</v>
      </c>
      <c r="B235" s="732" t="s">
        <v>407</v>
      </c>
      <c r="C235" s="732"/>
      <c r="D235" s="732"/>
      <c r="E235" s="732"/>
      <c r="F235" s="732"/>
      <c r="G235" s="732"/>
      <c r="H235" s="732"/>
      <c r="I235" s="732"/>
      <c r="J235" s="732"/>
      <c r="K235" s="732"/>
      <c r="L235" s="732"/>
      <c r="M235" s="732"/>
      <c r="N235" s="732"/>
      <c r="O235" s="732"/>
      <c r="P235" s="732"/>
      <c r="Q235" s="732"/>
      <c r="R235" s="732"/>
      <c r="S235" s="732"/>
      <c r="T235" s="732"/>
      <c r="U235" s="732"/>
      <c r="V235" s="732"/>
      <c r="W235" s="732"/>
      <c r="X235" s="732"/>
      <c r="Y235" s="732"/>
      <c r="Z235" s="732"/>
      <c r="AA235" s="732"/>
      <c r="AB235" s="732"/>
      <c r="AC235" s="732"/>
      <c r="AD235" s="732"/>
      <c r="AE235" s="732"/>
      <c r="AF235" s="732"/>
      <c r="AG235" s="732"/>
      <c r="AH235" s="732"/>
      <c r="AI235" s="733"/>
      <c r="AJ235" s="516" t="str">
        <f>AJ115</f>
        <v/>
      </c>
    </row>
    <row r="236" spans="1:52">
      <c r="A236" s="655"/>
      <c r="B236" s="732" t="s">
        <v>415</v>
      </c>
      <c r="C236" s="732"/>
      <c r="D236" s="732"/>
      <c r="E236" s="732"/>
      <c r="F236" s="732"/>
      <c r="G236" s="732"/>
      <c r="H236" s="732"/>
      <c r="I236" s="732"/>
      <c r="J236" s="732"/>
      <c r="K236" s="732"/>
      <c r="L236" s="732"/>
      <c r="M236" s="732"/>
      <c r="N236" s="732"/>
      <c r="O236" s="732"/>
      <c r="P236" s="732"/>
      <c r="Q236" s="732"/>
      <c r="R236" s="732"/>
      <c r="S236" s="732"/>
      <c r="T236" s="732"/>
      <c r="U236" s="732"/>
      <c r="V236" s="732"/>
      <c r="W236" s="732"/>
      <c r="X236" s="732"/>
      <c r="Y236" s="732"/>
      <c r="Z236" s="732"/>
      <c r="AA236" s="732"/>
      <c r="AB236" s="732"/>
      <c r="AC236" s="732"/>
      <c r="AD236" s="732"/>
      <c r="AE236" s="732"/>
      <c r="AF236" s="732"/>
      <c r="AG236" s="732"/>
      <c r="AH236" s="732"/>
      <c r="AI236" s="733"/>
      <c r="AJ236" s="516" t="str">
        <f>AJ117</f>
        <v>×</v>
      </c>
    </row>
    <row r="237" spans="1:52" ht="15.75" customHeight="1">
      <c r="A237" s="517" t="s">
        <v>404</v>
      </c>
      <c r="B237" s="734" t="s">
        <v>416</v>
      </c>
      <c r="C237" s="734"/>
      <c r="D237" s="734"/>
      <c r="E237" s="734"/>
      <c r="F237" s="734"/>
      <c r="G237" s="734"/>
      <c r="H237" s="734"/>
      <c r="I237" s="734"/>
      <c r="J237" s="734"/>
      <c r="K237" s="734"/>
      <c r="L237" s="734"/>
      <c r="M237" s="734"/>
      <c r="N237" s="734"/>
      <c r="O237" s="734"/>
      <c r="P237" s="734"/>
      <c r="Q237" s="734"/>
      <c r="R237" s="734"/>
      <c r="S237" s="734"/>
      <c r="T237" s="734"/>
      <c r="U237" s="734"/>
      <c r="V237" s="734"/>
      <c r="W237" s="734"/>
      <c r="X237" s="734"/>
      <c r="Y237" s="734"/>
      <c r="Z237" s="734"/>
      <c r="AA237" s="734"/>
      <c r="AB237" s="734"/>
      <c r="AC237" s="734"/>
      <c r="AD237" s="734"/>
      <c r="AE237" s="734"/>
      <c r="AF237" s="734"/>
      <c r="AG237" s="734"/>
      <c r="AH237" s="734"/>
      <c r="AI237" s="735"/>
      <c r="AJ237" s="516" t="str">
        <f>AJ126</f>
        <v/>
      </c>
    </row>
    <row r="239" spans="1:52">
      <c r="A239" s="1006" t="s">
        <v>310</v>
      </c>
      <c r="B239" s="1006"/>
      <c r="C239" s="1006"/>
      <c r="D239" s="1006"/>
      <c r="E239" s="1006"/>
      <c r="F239" s="1006"/>
      <c r="G239" s="1006"/>
      <c r="H239" s="1006"/>
      <c r="I239" s="1006"/>
      <c r="J239" s="1006"/>
      <c r="K239" s="1006"/>
      <c r="L239" s="1006"/>
      <c r="M239" s="1006"/>
      <c r="N239" s="1006"/>
      <c r="O239" s="1006"/>
      <c r="P239" s="1006"/>
      <c r="Q239" s="1006"/>
      <c r="R239" s="1006"/>
      <c r="S239" s="1006"/>
      <c r="T239" s="1006"/>
      <c r="U239" s="1006"/>
      <c r="V239" s="1006"/>
      <c r="W239" s="1006"/>
      <c r="X239" s="1006"/>
      <c r="Y239" s="1006"/>
      <c r="Z239" s="1006"/>
      <c r="AA239" s="1006"/>
      <c r="AB239" s="1006"/>
      <c r="AC239" s="1006"/>
      <c r="AD239" s="1006"/>
      <c r="AE239" s="1006"/>
      <c r="AF239" s="1006"/>
      <c r="AG239" s="1006"/>
      <c r="AH239" s="1006"/>
      <c r="AI239" s="1006"/>
      <c r="AJ239" s="1006"/>
    </row>
    <row r="240" spans="1:52" ht="26.25" customHeight="1">
      <c r="A240" s="662" t="s">
        <v>408</v>
      </c>
      <c r="B240" s="656" t="s">
        <v>418</v>
      </c>
      <c r="C240" s="656"/>
      <c r="D240" s="656"/>
      <c r="E240" s="656"/>
      <c r="F240" s="656"/>
      <c r="G240" s="656"/>
      <c r="H240" s="656"/>
      <c r="I240" s="656"/>
      <c r="J240" s="656"/>
      <c r="K240" s="656"/>
      <c r="L240" s="656"/>
      <c r="M240" s="656"/>
      <c r="N240" s="656"/>
      <c r="O240" s="656"/>
      <c r="P240" s="656"/>
      <c r="Q240" s="656"/>
      <c r="R240" s="656"/>
      <c r="S240" s="656"/>
      <c r="T240" s="656"/>
      <c r="U240" s="656"/>
      <c r="V240" s="656"/>
      <c r="W240" s="656"/>
      <c r="X240" s="656"/>
      <c r="Y240" s="656"/>
      <c r="Z240" s="656"/>
      <c r="AA240" s="656"/>
      <c r="AB240" s="656"/>
      <c r="AC240" s="656"/>
      <c r="AD240" s="656"/>
      <c r="AE240" s="656"/>
      <c r="AF240" s="656"/>
      <c r="AG240" s="656"/>
      <c r="AH240" s="656"/>
      <c r="AI240" s="657"/>
      <c r="AJ240" s="516" t="str">
        <f>AF140</f>
        <v/>
      </c>
    </row>
    <row r="241" spans="1:36" ht="27" customHeight="1">
      <c r="A241" s="663"/>
      <c r="B241" s="658" t="s">
        <v>417</v>
      </c>
      <c r="C241" s="658"/>
      <c r="D241" s="658"/>
      <c r="E241" s="658"/>
      <c r="F241" s="658"/>
      <c r="G241" s="658"/>
      <c r="H241" s="658"/>
      <c r="I241" s="658"/>
      <c r="J241" s="658"/>
      <c r="K241" s="658"/>
      <c r="L241" s="658"/>
      <c r="M241" s="658"/>
      <c r="N241" s="658"/>
      <c r="O241" s="658"/>
      <c r="P241" s="658"/>
      <c r="Q241" s="658"/>
      <c r="R241" s="658"/>
      <c r="S241" s="658"/>
      <c r="T241" s="658"/>
      <c r="U241" s="658"/>
      <c r="V241" s="658"/>
      <c r="W241" s="658"/>
      <c r="X241" s="658"/>
      <c r="Y241" s="658"/>
      <c r="Z241" s="658"/>
      <c r="AA241" s="658"/>
      <c r="AB241" s="658"/>
      <c r="AC241" s="658"/>
      <c r="AD241" s="658"/>
      <c r="AE241" s="658"/>
      <c r="AF241" s="658"/>
      <c r="AG241" s="658"/>
      <c r="AH241" s="658"/>
      <c r="AI241" s="659"/>
      <c r="AJ241" s="516" t="str">
        <f>AF143</f>
        <v/>
      </c>
    </row>
    <row r="242" spans="1:36">
      <c r="A242" s="519" t="s">
        <v>402</v>
      </c>
      <c r="B242" s="660" t="s">
        <v>407</v>
      </c>
      <c r="C242" s="660"/>
      <c r="D242" s="660"/>
      <c r="E242" s="660"/>
      <c r="F242" s="660"/>
      <c r="G242" s="660"/>
      <c r="H242" s="660"/>
      <c r="I242" s="660"/>
      <c r="J242" s="660"/>
      <c r="K242" s="660"/>
      <c r="L242" s="660"/>
      <c r="M242" s="660"/>
      <c r="N242" s="660"/>
      <c r="O242" s="660"/>
      <c r="P242" s="660"/>
      <c r="Q242" s="660"/>
      <c r="R242" s="660"/>
      <c r="S242" s="660"/>
      <c r="T242" s="660"/>
      <c r="U242" s="660"/>
      <c r="V242" s="660"/>
      <c r="W242" s="660"/>
      <c r="X242" s="660"/>
      <c r="Y242" s="660"/>
      <c r="Z242" s="660"/>
      <c r="AA242" s="660"/>
      <c r="AB242" s="660"/>
      <c r="AC242" s="660"/>
      <c r="AD242" s="660"/>
      <c r="AE242" s="660"/>
      <c r="AF242" s="660"/>
      <c r="AG242" s="660"/>
      <c r="AH242" s="660"/>
      <c r="AI242" s="661"/>
      <c r="AJ242" s="516" t="str">
        <f>AJ148</f>
        <v/>
      </c>
    </row>
    <row r="244" spans="1:36">
      <c r="A244" s="1006" t="s">
        <v>322</v>
      </c>
      <c r="B244" s="1006"/>
      <c r="C244" s="1006"/>
      <c r="D244" s="1006"/>
      <c r="E244" s="1006"/>
      <c r="F244" s="1006"/>
      <c r="G244" s="1006"/>
      <c r="H244" s="1006"/>
      <c r="I244" s="1006"/>
      <c r="J244" s="1006"/>
      <c r="K244" s="1006"/>
      <c r="L244" s="1006"/>
      <c r="M244" s="1006"/>
      <c r="N244" s="1006"/>
      <c r="O244" s="1006"/>
      <c r="P244" s="1006"/>
      <c r="Q244" s="1006"/>
      <c r="R244" s="1006"/>
      <c r="S244" s="1006"/>
      <c r="T244" s="1006"/>
      <c r="U244" s="1006"/>
      <c r="V244" s="1006"/>
      <c r="W244" s="1006"/>
      <c r="X244" s="1006"/>
      <c r="Y244" s="1006"/>
      <c r="Z244" s="1006"/>
      <c r="AA244" s="1006"/>
      <c r="AB244" s="1006"/>
      <c r="AC244" s="1006"/>
      <c r="AD244" s="1006"/>
      <c r="AE244" s="1006"/>
      <c r="AF244" s="1006"/>
      <c r="AG244" s="1006"/>
      <c r="AH244" s="1006"/>
      <c r="AI244" s="1006"/>
      <c r="AJ244" s="1006"/>
    </row>
    <row r="245" spans="1:36" ht="27" customHeight="1">
      <c r="A245" s="520"/>
      <c r="B245" s="722" t="s">
        <v>420</v>
      </c>
      <c r="C245" s="722"/>
      <c r="D245" s="722"/>
      <c r="E245" s="722"/>
      <c r="F245" s="722"/>
      <c r="G245" s="722"/>
      <c r="H245" s="722"/>
      <c r="I245" s="722"/>
      <c r="J245" s="722"/>
      <c r="K245" s="722"/>
      <c r="L245" s="722"/>
      <c r="M245" s="722"/>
      <c r="N245" s="722"/>
      <c r="O245" s="722"/>
      <c r="P245" s="722"/>
      <c r="Q245" s="722"/>
      <c r="R245" s="722"/>
      <c r="S245" s="722"/>
      <c r="T245" s="722"/>
      <c r="U245" s="722"/>
      <c r="V245" s="722"/>
      <c r="W245" s="722"/>
      <c r="X245" s="722"/>
      <c r="Y245" s="722"/>
      <c r="Z245" s="722"/>
      <c r="AA245" s="722"/>
      <c r="AB245" s="722"/>
      <c r="AC245" s="722"/>
      <c r="AD245" s="722"/>
      <c r="AE245" s="722"/>
      <c r="AF245" s="722"/>
      <c r="AG245" s="722"/>
      <c r="AH245" s="722"/>
      <c r="AI245" s="723"/>
      <c r="AJ245" s="516" t="str">
        <f>AJ164</f>
        <v>×</v>
      </c>
    </row>
    <row r="247" spans="1:36">
      <c r="A247" s="1006" t="s">
        <v>285</v>
      </c>
      <c r="B247" s="1006"/>
      <c r="C247" s="1006"/>
      <c r="D247" s="1006"/>
      <c r="E247" s="1006"/>
      <c r="F247" s="1006"/>
      <c r="G247" s="1006"/>
      <c r="H247" s="1006"/>
      <c r="I247" s="1006"/>
      <c r="J247" s="1006"/>
      <c r="K247" s="1006"/>
      <c r="L247" s="1006"/>
      <c r="M247" s="1006"/>
      <c r="N247" s="1006"/>
      <c r="O247" s="1006"/>
      <c r="P247" s="1006"/>
      <c r="Q247" s="1006"/>
      <c r="R247" s="1006"/>
      <c r="S247" s="1006"/>
      <c r="T247" s="1006"/>
      <c r="U247" s="1006"/>
      <c r="V247" s="1006"/>
      <c r="W247" s="1006"/>
      <c r="X247" s="1006"/>
      <c r="Y247" s="1006"/>
      <c r="Z247" s="1006"/>
      <c r="AA247" s="1006"/>
      <c r="AB247" s="1006"/>
      <c r="AC247" s="1006"/>
      <c r="AD247" s="1006"/>
      <c r="AE247" s="1006"/>
      <c r="AF247" s="1006"/>
      <c r="AG247" s="1006"/>
      <c r="AH247" s="1006"/>
      <c r="AI247" s="1006"/>
      <c r="AJ247" s="1006"/>
    </row>
    <row r="248" spans="1:36" ht="13.5" customHeight="1">
      <c r="A248" s="520"/>
      <c r="B248" s="722" t="s">
        <v>419</v>
      </c>
      <c r="C248" s="722"/>
      <c r="D248" s="722"/>
      <c r="E248" s="722"/>
      <c r="F248" s="722"/>
      <c r="G248" s="722"/>
      <c r="H248" s="722"/>
      <c r="I248" s="722"/>
      <c r="J248" s="722"/>
      <c r="K248" s="722"/>
      <c r="L248" s="722"/>
      <c r="M248" s="722"/>
      <c r="N248" s="722"/>
      <c r="O248" s="722"/>
      <c r="P248" s="722"/>
      <c r="Q248" s="722"/>
      <c r="R248" s="722"/>
      <c r="S248" s="722"/>
      <c r="T248" s="722"/>
      <c r="U248" s="722"/>
      <c r="V248" s="722"/>
      <c r="W248" s="722"/>
      <c r="X248" s="722"/>
      <c r="Y248" s="722"/>
      <c r="Z248" s="722"/>
      <c r="AA248" s="722"/>
      <c r="AB248" s="722"/>
      <c r="AC248" s="722"/>
      <c r="AD248" s="722"/>
      <c r="AE248" s="722"/>
      <c r="AF248" s="722"/>
      <c r="AG248" s="722"/>
      <c r="AH248" s="722"/>
      <c r="AI248" s="723"/>
      <c r="AJ248" s="516" t="str">
        <f>AJ194</f>
        <v>×</v>
      </c>
    </row>
    <row r="264" spans="1:52">
      <c r="AM264" s="502"/>
      <c r="AN264" s="502"/>
      <c r="AO264" s="502"/>
      <c r="AP264" s="502"/>
      <c r="AQ264" s="502"/>
      <c r="AR264" s="502"/>
      <c r="AS264" s="502"/>
      <c r="AT264" s="502"/>
      <c r="AU264" s="502"/>
      <c r="AV264" s="502"/>
      <c r="AW264" s="502"/>
      <c r="AX264" s="501"/>
      <c r="AY264" s="501"/>
      <c r="AZ264" s="501"/>
    </row>
    <row r="265" spans="1:52" s="501"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0"/>
      <c r="AM265" s="502"/>
      <c r="AN265" s="502"/>
      <c r="AO265" s="502"/>
      <c r="AP265" s="502"/>
      <c r="AQ265" s="502"/>
      <c r="AR265" s="502"/>
      <c r="AS265" s="502"/>
      <c r="AT265" s="502"/>
      <c r="AU265" s="502"/>
      <c r="AV265" s="502"/>
      <c r="AW265" s="502"/>
    </row>
    <row r="266" spans="1:52" s="501"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0"/>
      <c r="AM266" s="502"/>
      <c r="AN266" s="502"/>
      <c r="AO266" s="502"/>
      <c r="AP266" s="502"/>
      <c r="AQ266" s="502"/>
      <c r="AR266" s="502"/>
      <c r="AS266" s="502"/>
      <c r="AT266" s="502"/>
      <c r="AU266" s="502"/>
      <c r="AV266" s="502"/>
      <c r="AW266" s="502"/>
    </row>
    <row r="267" spans="1:52" s="501"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0"/>
      <c r="AM267" s="220"/>
      <c r="AN267" s="220"/>
      <c r="AO267" s="220"/>
      <c r="AP267" s="220"/>
      <c r="AQ267" s="220"/>
      <c r="AR267" s="220"/>
      <c r="AS267" s="220"/>
      <c r="AT267" s="220"/>
      <c r="AU267" s="220"/>
      <c r="AV267" s="220"/>
      <c r="AW267" s="220"/>
      <c r="AX267"/>
      <c r="AY267"/>
      <c r="AZ26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customWidth="1"/>
    <col min="2" max="11" width="2.625" customWidth="1"/>
    <col min="12" max="12" width="20.75" customWidth="1"/>
    <col min="13" max="13" width="11.25" customWidth="1"/>
    <col min="14" max="14" width="13.875" customWidth="1"/>
    <col min="15" max="16" width="31.25" customWidth="1"/>
    <col min="17" max="17" width="10.625" customWidth="1"/>
    <col min="18" max="20" width="10" customWidth="1"/>
    <col min="21" max="21" width="6.75" customWidth="1"/>
    <col min="22" max="22" width="4.25" customWidth="1"/>
    <col min="23" max="23" width="3.625" customWidth="1"/>
    <col min="24" max="24" width="3.125" customWidth="1"/>
    <col min="25" max="25" width="3.625" customWidth="1"/>
    <col min="26" max="26" width="7.875" customWidth="1"/>
    <col min="27" max="27" width="3.625" customWidth="1"/>
    <col min="28" max="28" width="3.125" customWidth="1"/>
    <col min="29" max="29" width="3.625" customWidth="1"/>
    <col min="30" max="30" width="3.125" customWidth="1"/>
    <col min="31" max="31" width="2.5" customWidth="1"/>
    <col min="32" max="32" width="3.5" customWidth="1"/>
    <col min="33" max="33" width="5.5" customWidth="1"/>
    <col min="34" max="34" width="14.25" customWidth="1"/>
    <col min="35" max="35" width="5.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74" t="s">
        <v>5</v>
      </c>
      <c r="B3" s="1074"/>
      <c r="C3" s="1075"/>
      <c r="D3" s="1071" t="str">
        <f>IF(基本情報入力シート!M38="","",基本情報入力シート!M38)</f>
        <v/>
      </c>
      <c r="E3" s="1072"/>
      <c r="F3" s="1072"/>
      <c r="G3" s="1072"/>
      <c r="H3" s="1072"/>
      <c r="I3" s="1072"/>
      <c r="J3" s="1072"/>
      <c r="K3" s="1072"/>
      <c r="L3" s="1072"/>
      <c r="M3" s="1072"/>
      <c r="N3" s="1072"/>
      <c r="O3" s="1073"/>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93" t="s">
        <v>454</v>
      </c>
      <c r="B5" s="1094"/>
      <c r="C5" s="1094"/>
      <c r="D5" s="1094"/>
      <c r="E5" s="1094"/>
      <c r="F5" s="1094"/>
      <c r="G5" s="1094"/>
      <c r="H5" s="1094"/>
      <c r="I5" s="1094"/>
      <c r="J5" s="1094"/>
      <c r="K5" s="1094"/>
      <c r="L5" s="1094"/>
      <c r="M5" s="1094"/>
      <c r="N5" s="1094"/>
      <c r="O5" s="73" t="str">
        <f>IF(SUM(AH11:AH110)=0,"",SUM(AH11:AH110))</f>
        <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76"/>
      <c r="B7" s="1078" t="s">
        <v>6</v>
      </c>
      <c r="C7" s="1079"/>
      <c r="D7" s="1079"/>
      <c r="E7" s="1079"/>
      <c r="F7" s="1079"/>
      <c r="G7" s="1079"/>
      <c r="H7" s="1079"/>
      <c r="I7" s="1079"/>
      <c r="J7" s="1079"/>
      <c r="K7" s="1080"/>
      <c r="L7" s="1084" t="s">
        <v>87</v>
      </c>
      <c r="M7" s="76"/>
      <c r="N7" s="77"/>
      <c r="O7" s="1086" t="s">
        <v>97</v>
      </c>
      <c r="P7" s="1088" t="s">
        <v>50</v>
      </c>
      <c r="Q7" s="1090" t="s">
        <v>231</v>
      </c>
      <c r="R7" s="1092" t="s">
        <v>234</v>
      </c>
      <c r="S7" s="78" t="s">
        <v>326</v>
      </c>
      <c r="T7" s="79"/>
      <c r="U7" s="79"/>
      <c r="V7" s="79"/>
      <c r="W7" s="79"/>
      <c r="X7" s="79"/>
      <c r="Y7" s="79"/>
      <c r="Z7" s="79"/>
      <c r="AA7" s="79"/>
      <c r="AB7" s="79"/>
      <c r="AC7" s="79"/>
      <c r="AD7" s="79"/>
      <c r="AE7" s="79"/>
      <c r="AF7" s="79"/>
      <c r="AG7" s="79"/>
      <c r="AH7" s="80"/>
    </row>
    <row r="8" spans="1:34" ht="13.5" customHeight="1">
      <c r="A8" s="1077"/>
      <c r="B8" s="1081"/>
      <c r="C8" s="1082"/>
      <c r="D8" s="1082"/>
      <c r="E8" s="1082"/>
      <c r="F8" s="1082"/>
      <c r="G8" s="1082"/>
      <c r="H8" s="1082"/>
      <c r="I8" s="1082"/>
      <c r="J8" s="1082"/>
      <c r="K8" s="1083"/>
      <c r="L8" s="1085"/>
      <c r="M8" s="81"/>
      <c r="N8" s="82"/>
      <c r="O8" s="1087"/>
      <c r="P8" s="1089"/>
      <c r="Q8" s="1091"/>
      <c r="R8" s="1070"/>
      <c r="S8" s="1065" t="s">
        <v>64</v>
      </c>
      <c r="T8" s="1066" t="s">
        <v>238</v>
      </c>
      <c r="U8" s="1068" t="s">
        <v>386</v>
      </c>
      <c r="V8" s="1059" t="s">
        <v>237</v>
      </c>
      <c r="W8" s="1060"/>
      <c r="X8" s="1060"/>
      <c r="Y8" s="1060"/>
      <c r="Z8" s="1060"/>
      <c r="AA8" s="1060"/>
      <c r="AB8" s="1060"/>
      <c r="AC8" s="1060"/>
      <c r="AD8" s="1060"/>
      <c r="AE8" s="1060"/>
      <c r="AF8" s="1060"/>
      <c r="AG8" s="1061"/>
      <c r="AH8" s="1070" t="s">
        <v>325</v>
      </c>
    </row>
    <row r="9" spans="1:34" ht="112.5" customHeight="1">
      <c r="A9" s="1077"/>
      <c r="B9" s="1081"/>
      <c r="C9" s="1082"/>
      <c r="D9" s="1082"/>
      <c r="E9" s="1082"/>
      <c r="F9" s="1082"/>
      <c r="G9" s="1082"/>
      <c r="H9" s="1082"/>
      <c r="I9" s="1082"/>
      <c r="J9" s="1082"/>
      <c r="K9" s="1083"/>
      <c r="L9" s="1085"/>
      <c r="M9" s="83" t="s">
        <v>131</v>
      </c>
      <c r="N9" s="83" t="s">
        <v>132</v>
      </c>
      <c r="O9" s="1087"/>
      <c r="P9" s="1089"/>
      <c r="Q9" s="1091"/>
      <c r="R9" s="1070"/>
      <c r="S9" s="1065"/>
      <c r="T9" s="1067"/>
      <c r="U9" s="1069"/>
      <c r="V9" s="1062"/>
      <c r="W9" s="1063"/>
      <c r="X9" s="1063"/>
      <c r="Y9" s="1063"/>
      <c r="Z9" s="1063"/>
      <c r="AA9" s="1063"/>
      <c r="AB9" s="1063"/>
      <c r="AC9" s="1063"/>
      <c r="AD9" s="1063"/>
      <c r="AE9" s="1063"/>
      <c r="AF9" s="1063"/>
      <c r="AG9" s="1064"/>
      <c r="AH9" s="1070"/>
    </row>
    <row r="10" spans="1:34" ht="14.25">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95" t="str">
        <f>IF(基本情報入力シート!C54="","",基本情報入力シート!C54)</f>
        <v/>
      </c>
      <c r="C11" s="1096"/>
      <c r="D11" s="1096"/>
      <c r="E11" s="1096"/>
      <c r="F11" s="1096"/>
      <c r="G11" s="1096"/>
      <c r="H11" s="1096"/>
      <c r="I11" s="1096"/>
      <c r="J11" s="1096"/>
      <c r="K11" s="1097"/>
      <c r="L11" s="99" t="str">
        <f>IF(基本情報入力シート!M54="","",基本情報入力シート!M54)</f>
        <v/>
      </c>
      <c r="M11" s="99" t="str">
        <f>IF(基本情報入力シート!R54="","",基本情報入力シート!R54)</f>
        <v/>
      </c>
      <c r="N11" s="99" t="str">
        <f>IF(基本情報入力シート!W54="","",基本情報入力シート!W54)</f>
        <v/>
      </c>
      <c r="O11" s="98" t="str">
        <f>IF(基本情報入力シート!X54="","",基本情報入力シート!X54)</f>
        <v/>
      </c>
      <c r="P11" s="100" t="str">
        <f>IF(基本情報入力シート!Y54="","",基本情報入力シート!Y54)</f>
        <v/>
      </c>
      <c r="Q11" s="532" t="str">
        <f>IF(基本情報入力シート!Z54="","",基本情報入力シート!Z54)</f>
        <v/>
      </c>
      <c r="R11" s="546" t="str">
        <f>IF(基本情報入力シート!AA54="","",基本情報入力シート!AA54)</f>
        <v/>
      </c>
      <c r="S11" s="101"/>
      <c r="T11" s="102"/>
      <c r="U11" s="122" t="str">
        <f>IF(P11="","",VLOOKUP(P11,【参考】数式用!$A$5:$I$28,MATCH(T11,【参考】数式用!$C$4:$G$4,0)+2,0))</f>
        <v/>
      </c>
      <c r="V11" s="40" t="s">
        <v>21</v>
      </c>
      <c r="W11" s="103"/>
      <c r="X11" s="41" t="s">
        <v>11</v>
      </c>
      <c r="Y11" s="103"/>
      <c r="Z11" s="104" t="s">
        <v>67</v>
      </c>
      <c r="AA11" s="103"/>
      <c r="AB11" s="41" t="s">
        <v>11</v>
      </c>
      <c r="AC11" s="103"/>
      <c r="AD11" s="41" t="s">
        <v>14</v>
      </c>
      <c r="AE11" s="105" t="s">
        <v>30</v>
      </c>
      <c r="AF11" s="106" t="str">
        <f>IF(W11&gt;=1,(AA11*12+AC11)-(W11*12+Y11)+1,"")</f>
        <v/>
      </c>
      <c r="AG11" s="41" t="s">
        <v>47</v>
      </c>
      <c r="AH11" s="107" t="str">
        <f>IFERROR(ROUNDDOWN(ROUND(Q11*U11,0)*R11,0)*AF11,"")</f>
        <v/>
      </c>
    </row>
    <row r="12" spans="1:34" ht="36.75" customHeight="1">
      <c r="A12" s="98">
        <f>A11+1</f>
        <v>2</v>
      </c>
      <c r="B12" s="1095" t="str">
        <f>IF(基本情報入力シート!C55="","",基本情報入力シート!C55)</f>
        <v/>
      </c>
      <c r="C12" s="1096"/>
      <c r="D12" s="1096"/>
      <c r="E12" s="1096"/>
      <c r="F12" s="1096"/>
      <c r="G12" s="1096"/>
      <c r="H12" s="1096"/>
      <c r="I12" s="1096"/>
      <c r="J12" s="1096"/>
      <c r="K12" s="1097"/>
      <c r="L12" s="99" t="str">
        <f>IF(基本情報入力シート!M55="","",基本情報入力シート!M55)</f>
        <v/>
      </c>
      <c r="M12" s="99" t="str">
        <f>IF(基本情報入力シート!R55="","",基本情報入力シート!R55)</f>
        <v/>
      </c>
      <c r="N12" s="99" t="str">
        <f>IF(基本情報入力シート!W55="","",基本情報入力シート!W55)</f>
        <v/>
      </c>
      <c r="O12" s="98" t="str">
        <f>IF(基本情報入力シート!X55="","",基本情報入力シート!X55)</f>
        <v/>
      </c>
      <c r="P12" s="100" t="str">
        <f>IF(基本情報入力シート!Y55="","",基本情報入力シート!Y55)</f>
        <v/>
      </c>
      <c r="Q12" s="532" t="str">
        <f>IF(基本情報入力シート!Z55="","",基本情報入力シート!Z55)</f>
        <v/>
      </c>
      <c r="R12" s="546" t="str">
        <f>IF(基本情報入力シート!AA55="","",基本情報入力シート!AA55)</f>
        <v/>
      </c>
      <c r="S12" s="101"/>
      <c r="T12" s="102"/>
      <c r="U12" s="122" t="str">
        <f>IF(P12="","",VLOOKUP(P12,【参考】数式用!$A$5:$I$28,MATCH(T12,【参考】数式用!$C$4:$G$4,0)+2,0))</f>
        <v/>
      </c>
      <c r="V12" s="40" t="s">
        <v>21</v>
      </c>
      <c r="W12" s="103"/>
      <c r="X12" s="41" t="s">
        <v>11</v>
      </c>
      <c r="Y12" s="103"/>
      <c r="Z12" s="104" t="s">
        <v>67</v>
      </c>
      <c r="AA12" s="103"/>
      <c r="AB12" s="41" t="s">
        <v>11</v>
      </c>
      <c r="AC12" s="103"/>
      <c r="AD12" s="41" t="s">
        <v>14</v>
      </c>
      <c r="AE12" s="105" t="s">
        <v>30</v>
      </c>
      <c r="AF12" s="106" t="str">
        <f t="shared" ref="AF12:AF15" si="0">IF(W12&gt;=1,(AA12*12+AC12)-(W12*12+Y12)+1,"")</f>
        <v/>
      </c>
      <c r="AG12" s="41" t="s">
        <v>47</v>
      </c>
      <c r="AH12" s="107" t="str">
        <f t="shared" ref="AH12:AH75" si="1">IFERROR(ROUNDDOWN(ROUND(Q12*U12,0)*R12,0)*AF12,"")</f>
        <v/>
      </c>
    </row>
    <row r="13" spans="1:34" ht="36.75" customHeight="1">
      <c r="A13" s="98">
        <f t="shared" ref="A13:A25" si="2">A12+1</f>
        <v>3</v>
      </c>
      <c r="B13" s="1095" t="str">
        <f>IF(基本情報入力シート!C56="","",基本情報入力シート!C56)</f>
        <v/>
      </c>
      <c r="C13" s="1096"/>
      <c r="D13" s="1096"/>
      <c r="E13" s="1096"/>
      <c r="F13" s="1096"/>
      <c r="G13" s="1096"/>
      <c r="H13" s="1096"/>
      <c r="I13" s="1096"/>
      <c r="J13" s="1096"/>
      <c r="K13" s="1097"/>
      <c r="L13" s="99" t="str">
        <f>IF(基本情報入力シート!M56="","",基本情報入力シート!M56)</f>
        <v/>
      </c>
      <c r="M13" s="99" t="str">
        <f>IF(基本情報入力シート!R56="","",基本情報入力シート!R56)</f>
        <v/>
      </c>
      <c r="N13" s="99" t="str">
        <f>IF(基本情報入力シート!W56="","",基本情報入力シート!W56)</f>
        <v/>
      </c>
      <c r="O13" s="98" t="str">
        <f>IF(基本情報入力シート!X56="","",基本情報入力シート!X56)</f>
        <v/>
      </c>
      <c r="P13" s="100" t="str">
        <f>IF(基本情報入力シート!Y56="","",基本情報入力シート!Y56)</f>
        <v/>
      </c>
      <c r="Q13" s="532" t="str">
        <f>IF(基本情報入力シート!Z56="","",基本情報入力シート!Z56)</f>
        <v/>
      </c>
      <c r="R13" s="546" t="str">
        <f>IF(基本情報入力シート!AA56="","",基本情報入力シート!AA56)</f>
        <v/>
      </c>
      <c r="S13" s="101"/>
      <c r="T13" s="102"/>
      <c r="U13" s="122" t="str">
        <f>IF(P13="","",VLOOKUP(P13,【参考】数式用!$A$5:$I$28,MATCH(T13,【参考】数式用!$C$4:$G$4,0)+2,0))</f>
        <v/>
      </c>
      <c r="V13" s="40" t="s">
        <v>21</v>
      </c>
      <c r="W13" s="103"/>
      <c r="X13" s="41" t="s">
        <v>11</v>
      </c>
      <c r="Y13" s="103"/>
      <c r="Z13" s="104" t="s">
        <v>67</v>
      </c>
      <c r="AA13" s="103"/>
      <c r="AB13" s="41" t="s">
        <v>11</v>
      </c>
      <c r="AC13" s="103"/>
      <c r="AD13" s="41" t="s">
        <v>14</v>
      </c>
      <c r="AE13" s="105" t="s">
        <v>30</v>
      </c>
      <c r="AF13" s="106" t="str">
        <f t="shared" si="0"/>
        <v/>
      </c>
      <c r="AG13" s="41" t="s">
        <v>47</v>
      </c>
      <c r="AH13" s="107" t="str">
        <f t="shared" si="1"/>
        <v/>
      </c>
    </row>
    <row r="14" spans="1:34" ht="36.75" customHeight="1">
      <c r="A14" s="98">
        <f t="shared" si="2"/>
        <v>4</v>
      </c>
      <c r="B14" s="1095" t="str">
        <f>IF(基本情報入力シート!C57="","",基本情報入力シート!C57)</f>
        <v/>
      </c>
      <c r="C14" s="1096"/>
      <c r="D14" s="1096"/>
      <c r="E14" s="1096"/>
      <c r="F14" s="1096"/>
      <c r="G14" s="1096"/>
      <c r="H14" s="1096"/>
      <c r="I14" s="1096"/>
      <c r="J14" s="1096"/>
      <c r="K14" s="1097"/>
      <c r="L14" s="99" t="str">
        <f>IF(基本情報入力シート!M57="","",基本情報入力シート!M57)</f>
        <v/>
      </c>
      <c r="M14" s="99" t="str">
        <f>IF(基本情報入力シート!R57="","",基本情報入力シート!R57)</f>
        <v/>
      </c>
      <c r="N14" s="99" t="str">
        <f>IF(基本情報入力シート!W57="","",基本情報入力シート!W57)</f>
        <v/>
      </c>
      <c r="O14" s="98" t="str">
        <f>IF(基本情報入力シート!X57="","",基本情報入力シート!X57)</f>
        <v/>
      </c>
      <c r="P14" s="100" t="str">
        <f>IF(基本情報入力シート!Y57="","",基本情報入力シート!Y57)</f>
        <v/>
      </c>
      <c r="Q14" s="532" t="str">
        <f>IF(基本情報入力シート!Z57="","",基本情報入力シート!Z57)</f>
        <v/>
      </c>
      <c r="R14" s="546" t="str">
        <f>IF(基本情報入力シート!AA57="","",基本情報入力シート!AA57)</f>
        <v/>
      </c>
      <c r="S14" s="101"/>
      <c r="T14" s="102"/>
      <c r="U14" s="122" t="str">
        <f>IF(P14="","",VLOOKUP(P14,【参考】数式用!$A$5:$I$28,MATCH(T14,【参考】数式用!$C$4:$G$4,0)+2,0))</f>
        <v/>
      </c>
      <c r="V14" s="40" t="s">
        <v>21</v>
      </c>
      <c r="W14" s="103"/>
      <c r="X14" s="41" t="s">
        <v>11</v>
      </c>
      <c r="Y14" s="103"/>
      <c r="Z14" s="104" t="s">
        <v>67</v>
      </c>
      <c r="AA14" s="103"/>
      <c r="AB14" s="41" t="s">
        <v>11</v>
      </c>
      <c r="AC14" s="103"/>
      <c r="AD14" s="41" t="s">
        <v>14</v>
      </c>
      <c r="AE14" s="105" t="s">
        <v>30</v>
      </c>
      <c r="AF14" s="106" t="str">
        <f t="shared" si="0"/>
        <v/>
      </c>
      <c r="AG14" s="41" t="s">
        <v>47</v>
      </c>
      <c r="AH14" s="107" t="str">
        <f t="shared" si="1"/>
        <v/>
      </c>
    </row>
    <row r="15" spans="1:34" ht="36.75" customHeight="1">
      <c r="A15" s="98">
        <f t="shared" si="2"/>
        <v>5</v>
      </c>
      <c r="B15" s="1095" t="str">
        <f>IF(基本情報入力シート!C58="","",基本情報入力シート!C58)</f>
        <v/>
      </c>
      <c r="C15" s="1096"/>
      <c r="D15" s="1096"/>
      <c r="E15" s="1096"/>
      <c r="F15" s="1096"/>
      <c r="G15" s="1096"/>
      <c r="H15" s="1096"/>
      <c r="I15" s="1096"/>
      <c r="J15" s="1096"/>
      <c r="K15" s="1097"/>
      <c r="L15" s="99" t="str">
        <f>IF(基本情報入力シート!M58="","",基本情報入力シート!M58)</f>
        <v/>
      </c>
      <c r="M15" s="99" t="str">
        <f>IF(基本情報入力シート!R58="","",基本情報入力シート!R58)</f>
        <v/>
      </c>
      <c r="N15" s="99" t="str">
        <f>IF(基本情報入力シート!W58="","",基本情報入力シート!W58)</f>
        <v/>
      </c>
      <c r="O15" s="98" t="str">
        <f>IF(基本情報入力シート!X58="","",基本情報入力シート!X58)</f>
        <v/>
      </c>
      <c r="P15" s="100" t="str">
        <f>IF(基本情報入力シート!Y58="","",基本情報入力シート!Y58)</f>
        <v/>
      </c>
      <c r="Q15" s="532" t="str">
        <f>IF(基本情報入力シート!Z58="","",基本情報入力シート!Z58)</f>
        <v/>
      </c>
      <c r="R15" s="546" t="str">
        <f>IF(基本情報入力シート!AA58="","",基本情報入力シート!AA58)</f>
        <v/>
      </c>
      <c r="S15" s="101"/>
      <c r="T15" s="102"/>
      <c r="U15" s="122" t="str">
        <f>IF(P15="","",VLOOKUP(P15,【参考】数式用!$A$5:$I$28,MATCH(T15,【参考】数式用!$C$4:$G$4,0)+2,0))</f>
        <v/>
      </c>
      <c r="V15" s="40" t="s">
        <v>21</v>
      </c>
      <c r="W15" s="103"/>
      <c r="X15" s="41" t="s">
        <v>11</v>
      </c>
      <c r="Y15" s="103"/>
      <c r="Z15" s="104" t="s">
        <v>67</v>
      </c>
      <c r="AA15" s="103"/>
      <c r="AB15" s="41" t="s">
        <v>11</v>
      </c>
      <c r="AC15" s="103"/>
      <c r="AD15" s="41" t="s">
        <v>14</v>
      </c>
      <c r="AE15" s="105" t="s">
        <v>30</v>
      </c>
      <c r="AF15" s="106" t="str">
        <f t="shared" si="0"/>
        <v/>
      </c>
      <c r="AG15" s="41" t="s">
        <v>47</v>
      </c>
      <c r="AH15" s="107" t="str">
        <f t="shared" si="1"/>
        <v/>
      </c>
    </row>
    <row r="16" spans="1:34" ht="36.75" customHeight="1">
      <c r="A16" s="98">
        <f t="shared" si="2"/>
        <v>6</v>
      </c>
      <c r="B16" s="1095" t="str">
        <f>IF(基本情報入力シート!C59="","",基本情報入力シート!C59)</f>
        <v/>
      </c>
      <c r="C16" s="1096"/>
      <c r="D16" s="1096"/>
      <c r="E16" s="1096"/>
      <c r="F16" s="1096"/>
      <c r="G16" s="1096"/>
      <c r="H16" s="1096"/>
      <c r="I16" s="1096"/>
      <c r="J16" s="1096"/>
      <c r="K16" s="1097"/>
      <c r="L16" s="99" t="str">
        <f>IF(基本情報入力シート!M59="","",基本情報入力シート!M59)</f>
        <v/>
      </c>
      <c r="M16" s="99" t="str">
        <f>IF(基本情報入力シート!R59="","",基本情報入力シート!R59)</f>
        <v/>
      </c>
      <c r="N16" s="99" t="str">
        <f>IF(基本情報入力シート!W59="","",基本情報入力シート!W59)</f>
        <v/>
      </c>
      <c r="O16" s="98" t="str">
        <f>IF(基本情報入力シート!X59="","",基本情報入力シート!X59)</f>
        <v/>
      </c>
      <c r="P16" s="100" t="str">
        <f>IF(基本情報入力シート!Y59="","",基本情報入力シート!Y59)</f>
        <v/>
      </c>
      <c r="Q16" s="532" t="str">
        <f>IF(基本情報入力シート!Z59="","",基本情報入力シート!Z59)</f>
        <v/>
      </c>
      <c r="R16" s="546" t="str">
        <f>IF(基本情報入力シート!AA59="","",基本情報入力シート!AA59)</f>
        <v/>
      </c>
      <c r="S16" s="101"/>
      <c r="T16" s="102"/>
      <c r="U16" s="122" t="str">
        <f>IF(P16="","",VLOOKUP(P16,【参考】数式用!$A$5:$I$28,MATCH(T16,【参考】数式用!$C$4:$G$4,0)+2,0))</f>
        <v/>
      </c>
      <c r="V16" s="40" t="s">
        <v>121</v>
      </c>
      <c r="W16" s="103"/>
      <c r="X16" s="41" t="s">
        <v>122</v>
      </c>
      <c r="Y16" s="103"/>
      <c r="Z16" s="104" t="s">
        <v>123</v>
      </c>
      <c r="AA16" s="103"/>
      <c r="AB16" s="41" t="s">
        <v>122</v>
      </c>
      <c r="AC16" s="103"/>
      <c r="AD16" s="41" t="s">
        <v>124</v>
      </c>
      <c r="AE16" s="105" t="s">
        <v>125</v>
      </c>
      <c r="AF16" s="106" t="str">
        <f t="shared" ref="AF16:AF79" si="3">IF(W16&gt;=1,(AA16*12+AC16)-(W16*12+Y16)+1,"")</f>
        <v/>
      </c>
      <c r="AG16" s="41" t="s">
        <v>126</v>
      </c>
      <c r="AH16" s="107" t="str">
        <f t="shared" si="1"/>
        <v/>
      </c>
    </row>
    <row r="17" spans="1:34" ht="36.75" customHeight="1">
      <c r="A17" s="98">
        <f t="shared" si="2"/>
        <v>7</v>
      </c>
      <c r="B17" s="1095" t="str">
        <f>IF(基本情報入力シート!C60="","",基本情報入力シート!C60)</f>
        <v/>
      </c>
      <c r="C17" s="1096"/>
      <c r="D17" s="1096"/>
      <c r="E17" s="1096"/>
      <c r="F17" s="1096"/>
      <c r="G17" s="1096"/>
      <c r="H17" s="1096"/>
      <c r="I17" s="1096"/>
      <c r="J17" s="1096"/>
      <c r="K17" s="1097"/>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532" t="str">
        <f>IF(基本情報入力シート!Z60="","",基本情報入力シート!Z60)</f>
        <v/>
      </c>
      <c r="R17" s="546" t="str">
        <f>IF(基本情報入力シート!AA60="","",基本情報入力シート!AA60)</f>
        <v/>
      </c>
      <c r="S17" s="101"/>
      <c r="T17" s="102"/>
      <c r="U17" s="122" t="str">
        <f>IF(P17="","",VLOOKUP(P17,【参考】数式用!$A$5:$I$28,MATCH(T17,【参考】数式用!$C$4:$G$4,0)+2,0))</f>
        <v/>
      </c>
      <c r="V17" s="40" t="s">
        <v>121</v>
      </c>
      <c r="W17" s="103"/>
      <c r="X17" s="41" t="s">
        <v>122</v>
      </c>
      <c r="Y17" s="103"/>
      <c r="Z17" s="104" t="s">
        <v>123</v>
      </c>
      <c r="AA17" s="103"/>
      <c r="AB17" s="41" t="s">
        <v>122</v>
      </c>
      <c r="AC17" s="103"/>
      <c r="AD17" s="41" t="s">
        <v>124</v>
      </c>
      <c r="AE17" s="105" t="s">
        <v>125</v>
      </c>
      <c r="AF17" s="106" t="str">
        <f t="shared" si="3"/>
        <v/>
      </c>
      <c r="AG17" s="41" t="s">
        <v>126</v>
      </c>
      <c r="AH17" s="107" t="str">
        <f t="shared" si="1"/>
        <v/>
      </c>
    </row>
    <row r="18" spans="1:34" ht="36.75" customHeight="1">
      <c r="A18" s="98">
        <f t="shared" si="2"/>
        <v>8</v>
      </c>
      <c r="B18" s="1095" t="str">
        <f>IF(基本情報入力シート!C61="","",基本情報入力シート!C61)</f>
        <v/>
      </c>
      <c r="C18" s="1096"/>
      <c r="D18" s="1096"/>
      <c r="E18" s="1096"/>
      <c r="F18" s="1096"/>
      <c r="G18" s="1096"/>
      <c r="H18" s="1096"/>
      <c r="I18" s="1096"/>
      <c r="J18" s="1096"/>
      <c r="K18" s="1097"/>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532" t="str">
        <f>IF(基本情報入力シート!Z61="","",基本情報入力シート!Z61)</f>
        <v/>
      </c>
      <c r="R18" s="546" t="str">
        <f>IF(基本情報入力シート!AA61="","",基本情報入力シート!AA61)</f>
        <v/>
      </c>
      <c r="S18" s="101"/>
      <c r="T18" s="102"/>
      <c r="U18" s="122" t="str">
        <f>IF(P18="","",VLOOKUP(P18,【参考】数式用!$A$5:$I$28,MATCH(T18,【参考】数式用!$C$4:$G$4,0)+2,0))</f>
        <v/>
      </c>
      <c r="V18" s="40" t="s">
        <v>121</v>
      </c>
      <c r="W18" s="103"/>
      <c r="X18" s="41" t="s">
        <v>122</v>
      </c>
      <c r="Y18" s="103"/>
      <c r="Z18" s="104" t="s">
        <v>123</v>
      </c>
      <c r="AA18" s="103"/>
      <c r="AB18" s="41" t="s">
        <v>122</v>
      </c>
      <c r="AC18" s="103"/>
      <c r="AD18" s="41" t="s">
        <v>124</v>
      </c>
      <c r="AE18" s="105" t="s">
        <v>125</v>
      </c>
      <c r="AF18" s="106" t="str">
        <f t="shared" si="3"/>
        <v/>
      </c>
      <c r="AG18" s="41" t="s">
        <v>126</v>
      </c>
      <c r="AH18" s="107" t="str">
        <f t="shared" si="1"/>
        <v/>
      </c>
    </row>
    <row r="19" spans="1:34" ht="36.75" customHeight="1">
      <c r="A19" s="98">
        <f t="shared" si="2"/>
        <v>9</v>
      </c>
      <c r="B19" s="1095" t="str">
        <f>IF(基本情報入力シート!C62="","",基本情報入力シート!C62)</f>
        <v/>
      </c>
      <c r="C19" s="1096"/>
      <c r="D19" s="1096"/>
      <c r="E19" s="1096"/>
      <c r="F19" s="1096"/>
      <c r="G19" s="1096"/>
      <c r="H19" s="1096"/>
      <c r="I19" s="1096"/>
      <c r="J19" s="1096"/>
      <c r="K19" s="1097"/>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532" t="str">
        <f>IF(基本情報入力シート!Z62="","",基本情報入力シート!Z62)</f>
        <v/>
      </c>
      <c r="R19" s="546" t="str">
        <f>IF(基本情報入力シート!AA62="","",基本情報入力シート!AA62)</f>
        <v/>
      </c>
      <c r="S19" s="101"/>
      <c r="T19" s="102"/>
      <c r="U19" s="122" t="str">
        <f>IF(P19="","",VLOOKUP(P19,【参考】数式用!$A$5:$I$28,MATCH(T19,【参考】数式用!$C$4:$G$4,0)+2,0))</f>
        <v/>
      </c>
      <c r="V19" s="40" t="s">
        <v>121</v>
      </c>
      <c r="W19" s="103"/>
      <c r="X19" s="41" t="s">
        <v>122</v>
      </c>
      <c r="Y19" s="103"/>
      <c r="Z19" s="104" t="s">
        <v>123</v>
      </c>
      <c r="AA19" s="103"/>
      <c r="AB19" s="41" t="s">
        <v>122</v>
      </c>
      <c r="AC19" s="103"/>
      <c r="AD19" s="41" t="s">
        <v>124</v>
      </c>
      <c r="AE19" s="105" t="s">
        <v>125</v>
      </c>
      <c r="AF19" s="106" t="str">
        <f t="shared" si="3"/>
        <v/>
      </c>
      <c r="AG19" s="41" t="s">
        <v>126</v>
      </c>
      <c r="AH19" s="107" t="str">
        <f t="shared" si="1"/>
        <v/>
      </c>
    </row>
    <row r="20" spans="1:34" ht="36.75" customHeight="1">
      <c r="A20" s="98">
        <f t="shared" si="2"/>
        <v>10</v>
      </c>
      <c r="B20" s="1095" t="str">
        <f>IF(基本情報入力シート!C63="","",基本情報入力シート!C63)</f>
        <v/>
      </c>
      <c r="C20" s="1096"/>
      <c r="D20" s="1096"/>
      <c r="E20" s="1096"/>
      <c r="F20" s="1096"/>
      <c r="G20" s="1096"/>
      <c r="H20" s="1096"/>
      <c r="I20" s="1096"/>
      <c r="J20" s="1096"/>
      <c r="K20" s="1097"/>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532" t="str">
        <f>IF(基本情報入力シート!Z63="","",基本情報入力シート!Z63)</f>
        <v/>
      </c>
      <c r="R20" s="546" t="str">
        <f>IF(基本情報入力シート!AA63="","",基本情報入力シート!AA63)</f>
        <v/>
      </c>
      <c r="S20" s="101"/>
      <c r="T20" s="102"/>
      <c r="U20" s="122" t="str">
        <f>IF(P20="","",VLOOKUP(P20,【参考】数式用!$A$5:$I$28,MATCH(T20,【参考】数式用!$C$4:$G$4,0)+2,0))</f>
        <v/>
      </c>
      <c r="V20" s="40" t="s">
        <v>121</v>
      </c>
      <c r="W20" s="103"/>
      <c r="X20" s="41" t="s">
        <v>122</v>
      </c>
      <c r="Y20" s="103"/>
      <c r="Z20" s="104" t="s">
        <v>123</v>
      </c>
      <c r="AA20" s="103"/>
      <c r="AB20" s="41" t="s">
        <v>122</v>
      </c>
      <c r="AC20" s="103"/>
      <c r="AD20" s="41" t="s">
        <v>124</v>
      </c>
      <c r="AE20" s="105" t="s">
        <v>125</v>
      </c>
      <c r="AF20" s="106" t="str">
        <f t="shared" si="3"/>
        <v/>
      </c>
      <c r="AG20" s="41" t="s">
        <v>126</v>
      </c>
      <c r="AH20" s="107" t="str">
        <f t="shared" si="1"/>
        <v/>
      </c>
    </row>
    <row r="21" spans="1:34" ht="36.75" customHeight="1">
      <c r="A21" s="98">
        <f t="shared" si="2"/>
        <v>11</v>
      </c>
      <c r="B21" s="1095" t="str">
        <f>IF(基本情報入力シート!C64="","",基本情報入力シート!C64)</f>
        <v/>
      </c>
      <c r="C21" s="1096"/>
      <c r="D21" s="1096"/>
      <c r="E21" s="1096"/>
      <c r="F21" s="1096"/>
      <c r="G21" s="1096"/>
      <c r="H21" s="1096"/>
      <c r="I21" s="1096"/>
      <c r="J21" s="1096"/>
      <c r="K21" s="1097"/>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532" t="str">
        <f>IF(基本情報入力シート!Z64="","",基本情報入力シート!Z64)</f>
        <v/>
      </c>
      <c r="R21" s="546" t="str">
        <f>IF(基本情報入力シート!AA64="","",基本情報入力シート!AA64)</f>
        <v/>
      </c>
      <c r="S21" s="101"/>
      <c r="T21" s="102"/>
      <c r="U21" s="122" t="str">
        <f>IF(P21="","",VLOOKUP(P21,【参考】数式用!$A$5:$I$28,MATCH(T21,【参考】数式用!$C$4:$G$4,0)+2,0))</f>
        <v/>
      </c>
      <c r="V21" s="40" t="s">
        <v>121</v>
      </c>
      <c r="W21" s="103"/>
      <c r="X21" s="41" t="s">
        <v>122</v>
      </c>
      <c r="Y21" s="103"/>
      <c r="Z21" s="104" t="s">
        <v>123</v>
      </c>
      <c r="AA21" s="103"/>
      <c r="AB21" s="41" t="s">
        <v>122</v>
      </c>
      <c r="AC21" s="103"/>
      <c r="AD21" s="41" t="s">
        <v>124</v>
      </c>
      <c r="AE21" s="105" t="s">
        <v>125</v>
      </c>
      <c r="AF21" s="106" t="str">
        <f t="shared" si="3"/>
        <v/>
      </c>
      <c r="AG21" s="41" t="s">
        <v>126</v>
      </c>
      <c r="AH21" s="107" t="str">
        <f t="shared" si="1"/>
        <v/>
      </c>
    </row>
    <row r="22" spans="1:34" ht="36.75" customHeight="1">
      <c r="A22" s="98">
        <f t="shared" si="2"/>
        <v>12</v>
      </c>
      <c r="B22" s="1095" t="str">
        <f>IF(基本情報入力シート!C65="","",基本情報入力シート!C65)</f>
        <v/>
      </c>
      <c r="C22" s="1096"/>
      <c r="D22" s="1096"/>
      <c r="E22" s="1096"/>
      <c r="F22" s="1096"/>
      <c r="G22" s="1096"/>
      <c r="H22" s="1096"/>
      <c r="I22" s="1096"/>
      <c r="J22" s="1096"/>
      <c r="K22" s="1097"/>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532" t="str">
        <f>IF(基本情報入力シート!Z65="","",基本情報入力シート!Z65)</f>
        <v/>
      </c>
      <c r="R22" s="546" t="str">
        <f>IF(基本情報入力シート!AA65="","",基本情報入力シート!AA65)</f>
        <v/>
      </c>
      <c r="S22" s="101"/>
      <c r="T22" s="102"/>
      <c r="U22" s="122" t="str">
        <f>IF(P22="","",VLOOKUP(P22,【参考】数式用!$A$5:$I$28,MATCH(T22,【参考】数式用!$C$4:$G$4,0)+2,0))</f>
        <v/>
      </c>
      <c r="V22" s="40" t="s">
        <v>121</v>
      </c>
      <c r="W22" s="103"/>
      <c r="X22" s="41" t="s">
        <v>122</v>
      </c>
      <c r="Y22" s="103"/>
      <c r="Z22" s="104" t="s">
        <v>123</v>
      </c>
      <c r="AA22" s="103"/>
      <c r="AB22" s="41" t="s">
        <v>122</v>
      </c>
      <c r="AC22" s="103"/>
      <c r="AD22" s="41" t="s">
        <v>124</v>
      </c>
      <c r="AE22" s="105" t="s">
        <v>125</v>
      </c>
      <c r="AF22" s="106" t="str">
        <f t="shared" si="3"/>
        <v/>
      </c>
      <c r="AG22" s="41" t="s">
        <v>126</v>
      </c>
      <c r="AH22" s="107" t="str">
        <f t="shared" si="1"/>
        <v/>
      </c>
    </row>
    <row r="23" spans="1:34" ht="36.75" customHeight="1">
      <c r="A23" s="98">
        <f t="shared" si="2"/>
        <v>13</v>
      </c>
      <c r="B23" s="1095" t="str">
        <f>IF(基本情報入力シート!C66="","",基本情報入力シート!C66)</f>
        <v/>
      </c>
      <c r="C23" s="1096"/>
      <c r="D23" s="1096"/>
      <c r="E23" s="1096"/>
      <c r="F23" s="1096"/>
      <c r="G23" s="1096"/>
      <c r="H23" s="1096"/>
      <c r="I23" s="1096"/>
      <c r="J23" s="1096"/>
      <c r="K23" s="1097"/>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532" t="str">
        <f>IF(基本情報入力シート!Z66="","",基本情報入力シート!Z66)</f>
        <v/>
      </c>
      <c r="R23" s="546" t="str">
        <f>IF(基本情報入力シート!AA66="","",基本情報入力シート!AA66)</f>
        <v/>
      </c>
      <c r="S23" s="101"/>
      <c r="T23" s="102"/>
      <c r="U23" s="122" t="str">
        <f>IF(P23="","",VLOOKUP(P23,【参考】数式用!$A$5:$I$28,MATCH(T23,【参考】数式用!$C$4:$G$4,0)+2,0))</f>
        <v/>
      </c>
      <c r="V23" s="40" t="s">
        <v>121</v>
      </c>
      <c r="W23" s="103"/>
      <c r="X23" s="41" t="s">
        <v>122</v>
      </c>
      <c r="Y23" s="103"/>
      <c r="Z23" s="104" t="s">
        <v>123</v>
      </c>
      <c r="AA23" s="103"/>
      <c r="AB23" s="41" t="s">
        <v>122</v>
      </c>
      <c r="AC23" s="103"/>
      <c r="AD23" s="41" t="s">
        <v>124</v>
      </c>
      <c r="AE23" s="105" t="s">
        <v>125</v>
      </c>
      <c r="AF23" s="106" t="str">
        <f t="shared" si="3"/>
        <v/>
      </c>
      <c r="AG23" s="41" t="s">
        <v>126</v>
      </c>
      <c r="AH23" s="107" t="str">
        <f t="shared" si="1"/>
        <v/>
      </c>
    </row>
    <row r="24" spans="1:34" ht="36.75" customHeight="1">
      <c r="A24" s="98">
        <f t="shared" si="2"/>
        <v>14</v>
      </c>
      <c r="B24" s="1095" t="str">
        <f>IF(基本情報入力シート!C67="","",基本情報入力シート!C67)</f>
        <v/>
      </c>
      <c r="C24" s="1096"/>
      <c r="D24" s="1096"/>
      <c r="E24" s="1096"/>
      <c r="F24" s="1096"/>
      <c r="G24" s="1096"/>
      <c r="H24" s="1096"/>
      <c r="I24" s="1096"/>
      <c r="J24" s="1096"/>
      <c r="K24" s="1097"/>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532" t="str">
        <f>IF(基本情報入力シート!Z67="","",基本情報入力シート!Z67)</f>
        <v/>
      </c>
      <c r="R24" s="546" t="str">
        <f>IF(基本情報入力シート!AA67="","",基本情報入力シート!AA67)</f>
        <v/>
      </c>
      <c r="S24" s="101"/>
      <c r="T24" s="102"/>
      <c r="U24" s="122" t="str">
        <f>IF(P24="","",VLOOKUP(P24,【参考】数式用!$A$5:$I$28,MATCH(T24,【参考】数式用!$C$4:$G$4,0)+2,0))</f>
        <v/>
      </c>
      <c r="V24" s="40" t="s">
        <v>121</v>
      </c>
      <c r="W24" s="103"/>
      <c r="X24" s="41" t="s">
        <v>122</v>
      </c>
      <c r="Y24" s="103"/>
      <c r="Z24" s="104" t="s">
        <v>123</v>
      </c>
      <c r="AA24" s="103"/>
      <c r="AB24" s="41" t="s">
        <v>122</v>
      </c>
      <c r="AC24" s="103"/>
      <c r="AD24" s="41" t="s">
        <v>124</v>
      </c>
      <c r="AE24" s="105" t="s">
        <v>125</v>
      </c>
      <c r="AF24" s="106" t="str">
        <f t="shared" si="3"/>
        <v/>
      </c>
      <c r="AG24" s="41" t="s">
        <v>126</v>
      </c>
      <c r="AH24" s="107" t="str">
        <f t="shared" si="1"/>
        <v/>
      </c>
    </row>
    <row r="25" spans="1:34" ht="36.75" customHeight="1">
      <c r="A25" s="98">
        <f t="shared" si="2"/>
        <v>15</v>
      </c>
      <c r="B25" s="1095" t="str">
        <f>IF(基本情報入力シート!C68="","",基本情報入力シート!C68)</f>
        <v/>
      </c>
      <c r="C25" s="1096"/>
      <c r="D25" s="1096"/>
      <c r="E25" s="1096"/>
      <c r="F25" s="1096"/>
      <c r="G25" s="1096"/>
      <c r="H25" s="1096"/>
      <c r="I25" s="1096"/>
      <c r="J25" s="1096"/>
      <c r="K25" s="1097"/>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532" t="str">
        <f>IF(基本情報入力シート!Z68="","",基本情報入力シート!Z68)</f>
        <v/>
      </c>
      <c r="R25" s="546" t="str">
        <f>IF(基本情報入力シート!AA68="","",基本情報入力シート!AA68)</f>
        <v/>
      </c>
      <c r="S25" s="101"/>
      <c r="T25" s="102"/>
      <c r="U25" s="122" t="str">
        <f>IF(P25="","",VLOOKUP(P25,【参考】数式用!$A$5:$I$28,MATCH(T25,【参考】数式用!$C$4:$G$4,0)+2,0))</f>
        <v/>
      </c>
      <c r="V25" s="40" t="s">
        <v>121</v>
      </c>
      <c r="W25" s="103"/>
      <c r="X25" s="41" t="s">
        <v>122</v>
      </c>
      <c r="Y25" s="103"/>
      <c r="Z25" s="104" t="s">
        <v>123</v>
      </c>
      <c r="AA25" s="103"/>
      <c r="AB25" s="41" t="s">
        <v>122</v>
      </c>
      <c r="AC25" s="103"/>
      <c r="AD25" s="41" t="s">
        <v>124</v>
      </c>
      <c r="AE25" s="105" t="s">
        <v>125</v>
      </c>
      <c r="AF25" s="106" t="str">
        <f t="shared" si="3"/>
        <v/>
      </c>
      <c r="AG25" s="41" t="s">
        <v>126</v>
      </c>
      <c r="AH25" s="107" t="str">
        <f t="shared" si="1"/>
        <v/>
      </c>
    </row>
    <row r="26" spans="1:34" ht="36.75" customHeight="1">
      <c r="A26" s="98">
        <f t="shared" ref="A26:A89" si="4">A25+1</f>
        <v>16</v>
      </c>
      <c r="B26" s="1095" t="str">
        <f>IF(基本情報入力シート!C69="","",基本情報入力シート!C69)</f>
        <v/>
      </c>
      <c r="C26" s="1096"/>
      <c r="D26" s="1096"/>
      <c r="E26" s="1096"/>
      <c r="F26" s="1096"/>
      <c r="G26" s="1096"/>
      <c r="H26" s="1096"/>
      <c r="I26" s="1096"/>
      <c r="J26" s="1096"/>
      <c r="K26" s="1097"/>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532" t="str">
        <f>IF(基本情報入力シート!Z69="","",基本情報入力シート!Z69)</f>
        <v/>
      </c>
      <c r="R26" s="546" t="str">
        <f>IF(基本情報入力シート!AA69="","",基本情報入力シート!AA69)</f>
        <v/>
      </c>
      <c r="S26" s="101"/>
      <c r="T26" s="102"/>
      <c r="U26" s="122" t="str">
        <f>IF(P26="","",VLOOKUP(P26,【参考】数式用!$A$5:$I$28,MATCH(T26,【参考】数式用!$C$4:$G$4,0)+2,0))</f>
        <v/>
      </c>
      <c r="V26" s="40" t="s">
        <v>121</v>
      </c>
      <c r="W26" s="103"/>
      <c r="X26" s="41" t="s">
        <v>122</v>
      </c>
      <c r="Y26" s="103"/>
      <c r="Z26" s="104" t="s">
        <v>123</v>
      </c>
      <c r="AA26" s="103"/>
      <c r="AB26" s="41" t="s">
        <v>122</v>
      </c>
      <c r="AC26" s="103"/>
      <c r="AD26" s="41" t="s">
        <v>124</v>
      </c>
      <c r="AE26" s="105" t="s">
        <v>125</v>
      </c>
      <c r="AF26" s="106" t="str">
        <f t="shared" si="3"/>
        <v/>
      </c>
      <c r="AG26" s="41" t="s">
        <v>126</v>
      </c>
      <c r="AH26" s="107" t="str">
        <f t="shared" si="1"/>
        <v/>
      </c>
    </row>
    <row r="27" spans="1:34" ht="36.75" customHeight="1">
      <c r="A27" s="98">
        <f t="shared" si="4"/>
        <v>17</v>
      </c>
      <c r="B27" s="1095" t="str">
        <f>IF(基本情報入力シート!C70="","",基本情報入力シート!C70)</f>
        <v/>
      </c>
      <c r="C27" s="1096"/>
      <c r="D27" s="1096"/>
      <c r="E27" s="1096"/>
      <c r="F27" s="1096"/>
      <c r="G27" s="1096"/>
      <c r="H27" s="1096"/>
      <c r="I27" s="1096"/>
      <c r="J27" s="1096"/>
      <c r="K27" s="1097"/>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532" t="str">
        <f>IF(基本情報入力シート!Z70="","",基本情報入力シート!Z70)</f>
        <v/>
      </c>
      <c r="R27" s="546" t="str">
        <f>IF(基本情報入力シート!AA70="","",基本情報入力シート!AA70)</f>
        <v/>
      </c>
      <c r="S27" s="101"/>
      <c r="T27" s="102"/>
      <c r="U27" s="122" t="str">
        <f>IF(P27="","",VLOOKUP(P27,【参考】数式用!$A$5:$I$28,MATCH(T27,【参考】数式用!$C$4:$G$4,0)+2,0))</f>
        <v/>
      </c>
      <c r="V27" s="40" t="s">
        <v>121</v>
      </c>
      <c r="W27" s="103"/>
      <c r="X27" s="41" t="s">
        <v>122</v>
      </c>
      <c r="Y27" s="103"/>
      <c r="Z27" s="104" t="s">
        <v>123</v>
      </c>
      <c r="AA27" s="103"/>
      <c r="AB27" s="41" t="s">
        <v>122</v>
      </c>
      <c r="AC27" s="103"/>
      <c r="AD27" s="41" t="s">
        <v>124</v>
      </c>
      <c r="AE27" s="105" t="s">
        <v>125</v>
      </c>
      <c r="AF27" s="106" t="str">
        <f t="shared" si="3"/>
        <v/>
      </c>
      <c r="AG27" s="41" t="s">
        <v>126</v>
      </c>
      <c r="AH27" s="107" t="str">
        <f t="shared" si="1"/>
        <v/>
      </c>
    </row>
    <row r="28" spans="1:34" ht="36.75" customHeight="1">
      <c r="A28" s="98">
        <f t="shared" si="4"/>
        <v>18</v>
      </c>
      <c r="B28" s="1095" t="str">
        <f>IF(基本情報入力シート!C71="","",基本情報入力シート!C71)</f>
        <v/>
      </c>
      <c r="C28" s="1096"/>
      <c r="D28" s="1096"/>
      <c r="E28" s="1096"/>
      <c r="F28" s="1096"/>
      <c r="G28" s="1096"/>
      <c r="H28" s="1096"/>
      <c r="I28" s="1096"/>
      <c r="J28" s="1096"/>
      <c r="K28" s="1097"/>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532" t="str">
        <f>IF(基本情報入力シート!Z71="","",基本情報入力シート!Z71)</f>
        <v/>
      </c>
      <c r="R28" s="546" t="str">
        <f>IF(基本情報入力シート!AA71="","",基本情報入力シート!AA71)</f>
        <v/>
      </c>
      <c r="S28" s="101"/>
      <c r="T28" s="102"/>
      <c r="U28" s="122" t="str">
        <f>IF(P28="","",VLOOKUP(P28,【参考】数式用!$A$5:$I$28,MATCH(T28,【参考】数式用!$C$4:$G$4,0)+2,0))</f>
        <v/>
      </c>
      <c r="V28" s="40" t="s">
        <v>121</v>
      </c>
      <c r="W28" s="103"/>
      <c r="X28" s="41" t="s">
        <v>122</v>
      </c>
      <c r="Y28" s="103"/>
      <c r="Z28" s="104" t="s">
        <v>123</v>
      </c>
      <c r="AA28" s="103"/>
      <c r="AB28" s="41" t="s">
        <v>122</v>
      </c>
      <c r="AC28" s="103"/>
      <c r="AD28" s="41" t="s">
        <v>124</v>
      </c>
      <c r="AE28" s="105" t="s">
        <v>125</v>
      </c>
      <c r="AF28" s="106" t="str">
        <f t="shared" si="3"/>
        <v/>
      </c>
      <c r="AG28" s="41" t="s">
        <v>126</v>
      </c>
      <c r="AH28" s="107" t="str">
        <f t="shared" si="1"/>
        <v/>
      </c>
    </row>
    <row r="29" spans="1:34" ht="36.75" customHeight="1">
      <c r="A29" s="98">
        <f t="shared" si="4"/>
        <v>19</v>
      </c>
      <c r="B29" s="1095" t="str">
        <f>IF(基本情報入力シート!C72="","",基本情報入力シート!C72)</f>
        <v/>
      </c>
      <c r="C29" s="1096"/>
      <c r="D29" s="1096"/>
      <c r="E29" s="1096"/>
      <c r="F29" s="1096"/>
      <c r="G29" s="1096"/>
      <c r="H29" s="1096"/>
      <c r="I29" s="1096"/>
      <c r="J29" s="1096"/>
      <c r="K29" s="1097"/>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532" t="str">
        <f>IF(基本情報入力シート!Z72="","",基本情報入力シート!Z72)</f>
        <v/>
      </c>
      <c r="R29" s="546" t="str">
        <f>IF(基本情報入力シート!AA72="","",基本情報入力シート!AA72)</f>
        <v/>
      </c>
      <c r="S29" s="101"/>
      <c r="T29" s="102"/>
      <c r="U29" s="122" t="str">
        <f>IF(P29="","",VLOOKUP(P29,【参考】数式用!$A$5:$I$28,MATCH(T29,【参考】数式用!$C$4:$G$4,0)+2,0))</f>
        <v/>
      </c>
      <c r="V29" s="40" t="s">
        <v>121</v>
      </c>
      <c r="W29" s="103"/>
      <c r="X29" s="41" t="s">
        <v>122</v>
      </c>
      <c r="Y29" s="103"/>
      <c r="Z29" s="104" t="s">
        <v>123</v>
      </c>
      <c r="AA29" s="103"/>
      <c r="AB29" s="41" t="s">
        <v>122</v>
      </c>
      <c r="AC29" s="103"/>
      <c r="AD29" s="41" t="s">
        <v>124</v>
      </c>
      <c r="AE29" s="105" t="s">
        <v>125</v>
      </c>
      <c r="AF29" s="106" t="str">
        <f t="shared" si="3"/>
        <v/>
      </c>
      <c r="AG29" s="41" t="s">
        <v>126</v>
      </c>
      <c r="AH29" s="107" t="str">
        <f t="shared" si="1"/>
        <v/>
      </c>
    </row>
    <row r="30" spans="1:34" ht="36.75" customHeight="1">
      <c r="A30" s="98">
        <f t="shared" si="4"/>
        <v>20</v>
      </c>
      <c r="B30" s="1095" t="str">
        <f>IF(基本情報入力シート!C73="","",基本情報入力シート!C73)</f>
        <v/>
      </c>
      <c r="C30" s="1096"/>
      <c r="D30" s="1096"/>
      <c r="E30" s="1096"/>
      <c r="F30" s="1096"/>
      <c r="G30" s="1096"/>
      <c r="H30" s="1096"/>
      <c r="I30" s="1096"/>
      <c r="J30" s="1096"/>
      <c r="K30" s="1097"/>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532" t="str">
        <f>IF(基本情報入力シート!Z73="","",基本情報入力シート!Z73)</f>
        <v/>
      </c>
      <c r="R30" s="546" t="str">
        <f>IF(基本情報入力シート!AA73="","",基本情報入力シート!AA73)</f>
        <v/>
      </c>
      <c r="S30" s="101"/>
      <c r="T30" s="102"/>
      <c r="U30" s="122" t="str">
        <f>IF(P30="","",VLOOKUP(P30,【参考】数式用!$A$5:$I$28,MATCH(T30,【参考】数式用!$C$4:$G$4,0)+2,0))</f>
        <v/>
      </c>
      <c r="V30" s="40" t="s">
        <v>121</v>
      </c>
      <c r="W30" s="103"/>
      <c r="X30" s="41" t="s">
        <v>122</v>
      </c>
      <c r="Y30" s="103"/>
      <c r="Z30" s="104" t="s">
        <v>123</v>
      </c>
      <c r="AA30" s="103"/>
      <c r="AB30" s="41" t="s">
        <v>122</v>
      </c>
      <c r="AC30" s="103"/>
      <c r="AD30" s="41" t="s">
        <v>124</v>
      </c>
      <c r="AE30" s="105" t="s">
        <v>125</v>
      </c>
      <c r="AF30" s="106" t="str">
        <f t="shared" si="3"/>
        <v/>
      </c>
      <c r="AG30" s="41" t="s">
        <v>126</v>
      </c>
      <c r="AH30" s="107" t="str">
        <f t="shared" si="1"/>
        <v/>
      </c>
    </row>
    <row r="31" spans="1:34" ht="36.75" customHeight="1">
      <c r="A31" s="98">
        <f t="shared" si="4"/>
        <v>21</v>
      </c>
      <c r="B31" s="1095" t="str">
        <f>IF(基本情報入力シート!C74="","",基本情報入力シート!C74)</f>
        <v/>
      </c>
      <c r="C31" s="1096"/>
      <c r="D31" s="1096"/>
      <c r="E31" s="1096"/>
      <c r="F31" s="1096"/>
      <c r="G31" s="1096"/>
      <c r="H31" s="1096"/>
      <c r="I31" s="1096"/>
      <c r="J31" s="1096"/>
      <c r="K31" s="1097"/>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532" t="str">
        <f>IF(基本情報入力シート!Z74="","",基本情報入力シート!Z74)</f>
        <v/>
      </c>
      <c r="R31" s="546" t="str">
        <f>IF(基本情報入力シート!AA74="","",基本情報入力シート!AA74)</f>
        <v/>
      </c>
      <c r="S31" s="101"/>
      <c r="T31" s="102"/>
      <c r="U31" s="122" t="str">
        <f>IF(P31="","",VLOOKUP(P31,【参考】数式用!$A$5:$I$28,MATCH(T31,【参考】数式用!$C$4:$G$4,0)+2,0))</f>
        <v/>
      </c>
      <c r="V31" s="40" t="s">
        <v>121</v>
      </c>
      <c r="W31" s="103"/>
      <c r="X31" s="41" t="s">
        <v>122</v>
      </c>
      <c r="Y31" s="103"/>
      <c r="Z31" s="104" t="s">
        <v>123</v>
      </c>
      <c r="AA31" s="103"/>
      <c r="AB31" s="41" t="s">
        <v>122</v>
      </c>
      <c r="AC31" s="103"/>
      <c r="AD31" s="41" t="s">
        <v>124</v>
      </c>
      <c r="AE31" s="105" t="s">
        <v>125</v>
      </c>
      <c r="AF31" s="106" t="str">
        <f t="shared" si="3"/>
        <v/>
      </c>
      <c r="AG31" s="41" t="s">
        <v>126</v>
      </c>
      <c r="AH31" s="107" t="str">
        <f t="shared" si="1"/>
        <v/>
      </c>
    </row>
    <row r="32" spans="1:34" ht="36.75" customHeight="1">
      <c r="A32" s="98">
        <f t="shared" si="4"/>
        <v>22</v>
      </c>
      <c r="B32" s="1095" t="str">
        <f>IF(基本情報入力シート!C75="","",基本情報入力シート!C75)</f>
        <v/>
      </c>
      <c r="C32" s="1096"/>
      <c r="D32" s="1096"/>
      <c r="E32" s="1096"/>
      <c r="F32" s="1096"/>
      <c r="G32" s="1096"/>
      <c r="H32" s="1096"/>
      <c r="I32" s="1096"/>
      <c r="J32" s="1096"/>
      <c r="K32" s="1097"/>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532" t="str">
        <f>IF(基本情報入力シート!Z75="","",基本情報入力シート!Z75)</f>
        <v/>
      </c>
      <c r="R32" s="546" t="str">
        <f>IF(基本情報入力シート!AA75="","",基本情報入力シート!AA75)</f>
        <v/>
      </c>
      <c r="S32" s="101"/>
      <c r="T32" s="102"/>
      <c r="U32" s="122" t="str">
        <f>IF(P32="","",VLOOKUP(P32,【参考】数式用!$A$5:$I$28,MATCH(T32,【参考】数式用!$C$4:$G$4,0)+2,0))</f>
        <v/>
      </c>
      <c r="V32" s="40" t="s">
        <v>121</v>
      </c>
      <c r="W32" s="103"/>
      <c r="X32" s="41" t="s">
        <v>122</v>
      </c>
      <c r="Y32" s="103"/>
      <c r="Z32" s="104" t="s">
        <v>123</v>
      </c>
      <c r="AA32" s="103"/>
      <c r="AB32" s="41" t="s">
        <v>122</v>
      </c>
      <c r="AC32" s="103"/>
      <c r="AD32" s="41" t="s">
        <v>124</v>
      </c>
      <c r="AE32" s="105" t="s">
        <v>125</v>
      </c>
      <c r="AF32" s="106" t="str">
        <f t="shared" si="3"/>
        <v/>
      </c>
      <c r="AG32" s="41" t="s">
        <v>126</v>
      </c>
      <c r="AH32" s="107" t="str">
        <f t="shared" si="1"/>
        <v/>
      </c>
    </row>
    <row r="33" spans="1:34" ht="36.75" customHeight="1">
      <c r="A33" s="98">
        <f t="shared" si="4"/>
        <v>23</v>
      </c>
      <c r="B33" s="1095" t="str">
        <f>IF(基本情報入力シート!C76="","",基本情報入力シート!C76)</f>
        <v/>
      </c>
      <c r="C33" s="1096"/>
      <c r="D33" s="1096"/>
      <c r="E33" s="1096"/>
      <c r="F33" s="1096"/>
      <c r="G33" s="1096"/>
      <c r="H33" s="1096"/>
      <c r="I33" s="1096"/>
      <c r="J33" s="1096"/>
      <c r="K33" s="1097"/>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532" t="str">
        <f>IF(基本情報入力シート!Z76="","",基本情報入力シート!Z76)</f>
        <v/>
      </c>
      <c r="R33" s="546" t="str">
        <f>IF(基本情報入力シート!AA76="","",基本情報入力シート!AA76)</f>
        <v/>
      </c>
      <c r="S33" s="101"/>
      <c r="T33" s="102"/>
      <c r="U33" s="122" t="str">
        <f>IF(P33="","",VLOOKUP(P33,【参考】数式用!$A$5:$I$28,MATCH(T33,【参考】数式用!$C$4:$G$4,0)+2,0))</f>
        <v/>
      </c>
      <c r="V33" s="40" t="s">
        <v>121</v>
      </c>
      <c r="W33" s="103"/>
      <c r="X33" s="41" t="s">
        <v>122</v>
      </c>
      <c r="Y33" s="103"/>
      <c r="Z33" s="104" t="s">
        <v>123</v>
      </c>
      <c r="AA33" s="103"/>
      <c r="AB33" s="41" t="s">
        <v>122</v>
      </c>
      <c r="AC33" s="103"/>
      <c r="AD33" s="41" t="s">
        <v>124</v>
      </c>
      <c r="AE33" s="105" t="s">
        <v>125</v>
      </c>
      <c r="AF33" s="106" t="str">
        <f t="shared" si="3"/>
        <v/>
      </c>
      <c r="AG33" s="41" t="s">
        <v>126</v>
      </c>
      <c r="AH33" s="107" t="str">
        <f t="shared" si="1"/>
        <v/>
      </c>
    </row>
    <row r="34" spans="1:34" ht="36.75" customHeight="1">
      <c r="A34" s="98">
        <f t="shared" si="4"/>
        <v>24</v>
      </c>
      <c r="B34" s="1095" t="str">
        <f>IF(基本情報入力シート!C77="","",基本情報入力シート!C77)</f>
        <v/>
      </c>
      <c r="C34" s="1096"/>
      <c r="D34" s="1096"/>
      <c r="E34" s="1096"/>
      <c r="F34" s="1096"/>
      <c r="G34" s="1096"/>
      <c r="H34" s="1096"/>
      <c r="I34" s="1096"/>
      <c r="J34" s="1096"/>
      <c r="K34" s="1097"/>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532" t="str">
        <f>IF(基本情報入力シート!Z77="","",基本情報入力シート!Z77)</f>
        <v/>
      </c>
      <c r="R34" s="546" t="str">
        <f>IF(基本情報入力シート!AA77="","",基本情報入力シート!AA77)</f>
        <v/>
      </c>
      <c r="S34" s="101"/>
      <c r="T34" s="102"/>
      <c r="U34" s="122" t="str">
        <f>IF(P34="","",VLOOKUP(P34,【参考】数式用!$A$5:$I$28,MATCH(T34,【参考】数式用!$C$4:$G$4,0)+2,0))</f>
        <v/>
      </c>
      <c r="V34" s="40" t="s">
        <v>121</v>
      </c>
      <c r="W34" s="103"/>
      <c r="X34" s="41" t="s">
        <v>122</v>
      </c>
      <c r="Y34" s="103"/>
      <c r="Z34" s="104" t="s">
        <v>123</v>
      </c>
      <c r="AA34" s="103"/>
      <c r="AB34" s="41" t="s">
        <v>122</v>
      </c>
      <c r="AC34" s="103"/>
      <c r="AD34" s="41" t="s">
        <v>124</v>
      </c>
      <c r="AE34" s="105" t="s">
        <v>125</v>
      </c>
      <c r="AF34" s="106" t="str">
        <f t="shared" si="3"/>
        <v/>
      </c>
      <c r="AG34" s="41" t="s">
        <v>126</v>
      </c>
      <c r="AH34" s="107" t="str">
        <f t="shared" si="1"/>
        <v/>
      </c>
    </row>
    <row r="35" spans="1:34" ht="36.75" customHeight="1">
      <c r="A35" s="98">
        <f t="shared" si="4"/>
        <v>25</v>
      </c>
      <c r="B35" s="1095" t="str">
        <f>IF(基本情報入力シート!C78="","",基本情報入力シート!C78)</f>
        <v/>
      </c>
      <c r="C35" s="1096"/>
      <c r="D35" s="1096"/>
      <c r="E35" s="1096"/>
      <c r="F35" s="1096"/>
      <c r="G35" s="1096"/>
      <c r="H35" s="1096"/>
      <c r="I35" s="1096"/>
      <c r="J35" s="1096"/>
      <c r="K35" s="1097"/>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532" t="str">
        <f>IF(基本情報入力シート!Z78="","",基本情報入力シート!Z78)</f>
        <v/>
      </c>
      <c r="R35" s="546" t="str">
        <f>IF(基本情報入力シート!AA78="","",基本情報入力シート!AA78)</f>
        <v/>
      </c>
      <c r="S35" s="101"/>
      <c r="T35" s="102"/>
      <c r="U35" s="122" t="str">
        <f>IF(P35="","",VLOOKUP(P35,【参考】数式用!$A$5:$I$28,MATCH(T35,【参考】数式用!$C$4:$G$4,0)+2,0))</f>
        <v/>
      </c>
      <c r="V35" s="40" t="s">
        <v>121</v>
      </c>
      <c r="W35" s="103"/>
      <c r="X35" s="41" t="s">
        <v>122</v>
      </c>
      <c r="Y35" s="103"/>
      <c r="Z35" s="104" t="s">
        <v>123</v>
      </c>
      <c r="AA35" s="103"/>
      <c r="AB35" s="41" t="s">
        <v>122</v>
      </c>
      <c r="AC35" s="103"/>
      <c r="AD35" s="41" t="s">
        <v>124</v>
      </c>
      <c r="AE35" s="105" t="s">
        <v>125</v>
      </c>
      <c r="AF35" s="106" t="str">
        <f t="shared" si="3"/>
        <v/>
      </c>
      <c r="AG35" s="41" t="s">
        <v>126</v>
      </c>
      <c r="AH35" s="107" t="str">
        <f t="shared" si="1"/>
        <v/>
      </c>
    </row>
    <row r="36" spans="1:34" ht="36.75" customHeight="1">
      <c r="A36" s="98">
        <f t="shared" si="4"/>
        <v>26</v>
      </c>
      <c r="B36" s="1095" t="str">
        <f>IF(基本情報入力シート!C79="","",基本情報入力シート!C79)</f>
        <v/>
      </c>
      <c r="C36" s="1096"/>
      <c r="D36" s="1096"/>
      <c r="E36" s="1096"/>
      <c r="F36" s="1096"/>
      <c r="G36" s="1096"/>
      <c r="H36" s="1096"/>
      <c r="I36" s="1096"/>
      <c r="J36" s="1096"/>
      <c r="K36" s="1097"/>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532" t="str">
        <f>IF(基本情報入力シート!Z79="","",基本情報入力シート!Z79)</f>
        <v/>
      </c>
      <c r="R36" s="546" t="str">
        <f>IF(基本情報入力シート!AA79="","",基本情報入力シート!AA79)</f>
        <v/>
      </c>
      <c r="S36" s="101"/>
      <c r="T36" s="102"/>
      <c r="U36" s="122" t="str">
        <f>IF(P36="","",VLOOKUP(P36,【参考】数式用!$A$5:$I$28,MATCH(T36,【参考】数式用!$C$4:$G$4,0)+2,0))</f>
        <v/>
      </c>
      <c r="V36" s="40" t="s">
        <v>121</v>
      </c>
      <c r="W36" s="103"/>
      <c r="X36" s="41" t="s">
        <v>122</v>
      </c>
      <c r="Y36" s="103"/>
      <c r="Z36" s="104" t="s">
        <v>123</v>
      </c>
      <c r="AA36" s="103"/>
      <c r="AB36" s="41" t="s">
        <v>122</v>
      </c>
      <c r="AC36" s="103"/>
      <c r="AD36" s="41" t="s">
        <v>124</v>
      </c>
      <c r="AE36" s="105" t="s">
        <v>125</v>
      </c>
      <c r="AF36" s="106" t="str">
        <f t="shared" si="3"/>
        <v/>
      </c>
      <c r="AG36" s="41" t="s">
        <v>126</v>
      </c>
      <c r="AH36" s="107" t="str">
        <f t="shared" si="1"/>
        <v/>
      </c>
    </row>
    <row r="37" spans="1:34" ht="36.75" customHeight="1">
      <c r="A37" s="98">
        <f t="shared" si="4"/>
        <v>27</v>
      </c>
      <c r="B37" s="1095" t="str">
        <f>IF(基本情報入力シート!C80="","",基本情報入力シート!C80)</f>
        <v/>
      </c>
      <c r="C37" s="1096"/>
      <c r="D37" s="1096"/>
      <c r="E37" s="1096"/>
      <c r="F37" s="1096"/>
      <c r="G37" s="1096"/>
      <c r="H37" s="1096"/>
      <c r="I37" s="1096"/>
      <c r="J37" s="1096"/>
      <c r="K37" s="1097"/>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532" t="str">
        <f>IF(基本情報入力シート!Z80="","",基本情報入力シート!Z80)</f>
        <v/>
      </c>
      <c r="R37" s="546" t="str">
        <f>IF(基本情報入力シート!AA80="","",基本情報入力シート!AA80)</f>
        <v/>
      </c>
      <c r="S37" s="101"/>
      <c r="T37" s="102"/>
      <c r="U37" s="122" t="str">
        <f>IF(P37="","",VLOOKUP(P37,【参考】数式用!$A$5:$I$28,MATCH(T37,【参考】数式用!$C$4:$G$4,0)+2,0))</f>
        <v/>
      </c>
      <c r="V37" s="40" t="s">
        <v>121</v>
      </c>
      <c r="W37" s="103"/>
      <c r="X37" s="41" t="s">
        <v>122</v>
      </c>
      <c r="Y37" s="103"/>
      <c r="Z37" s="104" t="s">
        <v>123</v>
      </c>
      <c r="AA37" s="103"/>
      <c r="AB37" s="41" t="s">
        <v>122</v>
      </c>
      <c r="AC37" s="103"/>
      <c r="AD37" s="41" t="s">
        <v>124</v>
      </c>
      <c r="AE37" s="105" t="s">
        <v>125</v>
      </c>
      <c r="AF37" s="106" t="str">
        <f t="shared" si="3"/>
        <v/>
      </c>
      <c r="AG37" s="41" t="s">
        <v>126</v>
      </c>
      <c r="AH37" s="107" t="str">
        <f t="shared" si="1"/>
        <v/>
      </c>
    </row>
    <row r="38" spans="1:34" ht="36.75" customHeight="1">
      <c r="A38" s="98">
        <f t="shared" si="4"/>
        <v>28</v>
      </c>
      <c r="B38" s="1095" t="str">
        <f>IF(基本情報入力シート!C81="","",基本情報入力シート!C81)</f>
        <v/>
      </c>
      <c r="C38" s="1096"/>
      <c r="D38" s="1096"/>
      <c r="E38" s="1096"/>
      <c r="F38" s="1096"/>
      <c r="G38" s="1096"/>
      <c r="H38" s="1096"/>
      <c r="I38" s="1096"/>
      <c r="J38" s="1096"/>
      <c r="K38" s="1097"/>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532" t="str">
        <f>IF(基本情報入力シート!Z81="","",基本情報入力シート!Z81)</f>
        <v/>
      </c>
      <c r="R38" s="546" t="str">
        <f>IF(基本情報入力シート!AA81="","",基本情報入力シート!AA81)</f>
        <v/>
      </c>
      <c r="S38" s="101"/>
      <c r="T38" s="102"/>
      <c r="U38" s="122" t="str">
        <f>IF(P38="","",VLOOKUP(P38,【参考】数式用!$A$5:$I$28,MATCH(T38,【参考】数式用!$C$4:$G$4,0)+2,0))</f>
        <v/>
      </c>
      <c r="V38" s="40" t="s">
        <v>121</v>
      </c>
      <c r="W38" s="103"/>
      <c r="X38" s="41" t="s">
        <v>122</v>
      </c>
      <c r="Y38" s="103"/>
      <c r="Z38" s="104" t="s">
        <v>123</v>
      </c>
      <c r="AA38" s="103"/>
      <c r="AB38" s="41" t="s">
        <v>122</v>
      </c>
      <c r="AC38" s="103"/>
      <c r="AD38" s="41" t="s">
        <v>124</v>
      </c>
      <c r="AE38" s="105" t="s">
        <v>125</v>
      </c>
      <c r="AF38" s="106" t="str">
        <f t="shared" si="3"/>
        <v/>
      </c>
      <c r="AG38" s="41" t="s">
        <v>126</v>
      </c>
      <c r="AH38" s="107" t="str">
        <f t="shared" si="1"/>
        <v/>
      </c>
    </row>
    <row r="39" spans="1:34" ht="36.75" customHeight="1">
      <c r="A39" s="98">
        <f t="shared" si="4"/>
        <v>29</v>
      </c>
      <c r="B39" s="1095" t="str">
        <f>IF(基本情報入力シート!C82="","",基本情報入力シート!C82)</f>
        <v/>
      </c>
      <c r="C39" s="1096"/>
      <c r="D39" s="1096"/>
      <c r="E39" s="1096"/>
      <c r="F39" s="1096"/>
      <c r="G39" s="1096"/>
      <c r="H39" s="1096"/>
      <c r="I39" s="1096"/>
      <c r="J39" s="1096"/>
      <c r="K39" s="1097"/>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532" t="str">
        <f>IF(基本情報入力シート!Z82="","",基本情報入力シート!Z82)</f>
        <v/>
      </c>
      <c r="R39" s="546" t="str">
        <f>IF(基本情報入力シート!AA82="","",基本情報入力シート!AA82)</f>
        <v/>
      </c>
      <c r="S39" s="101"/>
      <c r="T39" s="102"/>
      <c r="U39" s="122" t="str">
        <f>IF(P39="","",VLOOKUP(P39,【参考】数式用!$A$5:$I$28,MATCH(T39,【参考】数式用!$C$4:$G$4,0)+2,0))</f>
        <v/>
      </c>
      <c r="V39" s="40" t="s">
        <v>121</v>
      </c>
      <c r="W39" s="103"/>
      <c r="X39" s="41" t="s">
        <v>122</v>
      </c>
      <c r="Y39" s="103"/>
      <c r="Z39" s="104" t="s">
        <v>123</v>
      </c>
      <c r="AA39" s="103"/>
      <c r="AB39" s="41" t="s">
        <v>122</v>
      </c>
      <c r="AC39" s="103"/>
      <c r="AD39" s="41" t="s">
        <v>124</v>
      </c>
      <c r="AE39" s="105" t="s">
        <v>125</v>
      </c>
      <c r="AF39" s="106" t="str">
        <f t="shared" si="3"/>
        <v/>
      </c>
      <c r="AG39" s="41" t="s">
        <v>126</v>
      </c>
      <c r="AH39" s="107" t="str">
        <f t="shared" si="1"/>
        <v/>
      </c>
    </row>
    <row r="40" spans="1:34" ht="36.75" customHeight="1">
      <c r="A40" s="98">
        <f t="shared" si="4"/>
        <v>30</v>
      </c>
      <c r="B40" s="1095" t="str">
        <f>IF(基本情報入力シート!C83="","",基本情報入力シート!C83)</f>
        <v/>
      </c>
      <c r="C40" s="1096"/>
      <c r="D40" s="1096"/>
      <c r="E40" s="1096"/>
      <c r="F40" s="1096"/>
      <c r="G40" s="1096"/>
      <c r="H40" s="1096"/>
      <c r="I40" s="1096"/>
      <c r="J40" s="1096"/>
      <c r="K40" s="1097"/>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532" t="str">
        <f>IF(基本情報入力シート!Z83="","",基本情報入力シート!Z83)</f>
        <v/>
      </c>
      <c r="R40" s="546" t="str">
        <f>IF(基本情報入力シート!AA83="","",基本情報入力シート!AA83)</f>
        <v/>
      </c>
      <c r="S40" s="101"/>
      <c r="T40" s="102"/>
      <c r="U40" s="122" t="str">
        <f>IF(P40="","",VLOOKUP(P40,【参考】数式用!$A$5:$I$28,MATCH(T40,【参考】数式用!$C$4:$G$4,0)+2,0))</f>
        <v/>
      </c>
      <c r="V40" s="40" t="s">
        <v>121</v>
      </c>
      <c r="W40" s="103"/>
      <c r="X40" s="41" t="s">
        <v>122</v>
      </c>
      <c r="Y40" s="103"/>
      <c r="Z40" s="104" t="s">
        <v>123</v>
      </c>
      <c r="AA40" s="103"/>
      <c r="AB40" s="41" t="s">
        <v>122</v>
      </c>
      <c r="AC40" s="103"/>
      <c r="AD40" s="41" t="s">
        <v>124</v>
      </c>
      <c r="AE40" s="105" t="s">
        <v>125</v>
      </c>
      <c r="AF40" s="106" t="str">
        <f t="shared" si="3"/>
        <v/>
      </c>
      <c r="AG40" s="41" t="s">
        <v>126</v>
      </c>
      <c r="AH40" s="107" t="str">
        <f t="shared" si="1"/>
        <v/>
      </c>
    </row>
    <row r="41" spans="1:34" ht="36.75" customHeight="1">
      <c r="A41" s="98">
        <f t="shared" si="4"/>
        <v>31</v>
      </c>
      <c r="B41" s="1095" t="str">
        <f>IF(基本情報入力シート!C84="","",基本情報入力シート!C84)</f>
        <v/>
      </c>
      <c r="C41" s="1096"/>
      <c r="D41" s="1096"/>
      <c r="E41" s="1096"/>
      <c r="F41" s="1096"/>
      <c r="G41" s="1096"/>
      <c r="H41" s="1096"/>
      <c r="I41" s="1096"/>
      <c r="J41" s="1096"/>
      <c r="K41" s="1097"/>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532" t="str">
        <f>IF(基本情報入力シート!Z84="","",基本情報入力シート!Z84)</f>
        <v/>
      </c>
      <c r="R41" s="546" t="str">
        <f>IF(基本情報入力シート!AA84="","",基本情報入力シート!AA84)</f>
        <v/>
      </c>
      <c r="S41" s="101"/>
      <c r="T41" s="102"/>
      <c r="U41" s="122" t="str">
        <f>IF(P41="","",VLOOKUP(P41,【参考】数式用!$A$5:$I$28,MATCH(T41,【参考】数式用!$C$4:$G$4,0)+2,0))</f>
        <v/>
      </c>
      <c r="V41" s="40" t="s">
        <v>121</v>
      </c>
      <c r="W41" s="103"/>
      <c r="X41" s="41" t="s">
        <v>122</v>
      </c>
      <c r="Y41" s="103"/>
      <c r="Z41" s="104" t="s">
        <v>123</v>
      </c>
      <c r="AA41" s="103"/>
      <c r="AB41" s="41" t="s">
        <v>122</v>
      </c>
      <c r="AC41" s="103"/>
      <c r="AD41" s="41" t="s">
        <v>124</v>
      </c>
      <c r="AE41" s="105" t="s">
        <v>125</v>
      </c>
      <c r="AF41" s="106" t="str">
        <f t="shared" si="3"/>
        <v/>
      </c>
      <c r="AG41" s="41" t="s">
        <v>126</v>
      </c>
      <c r="AH41" s="107" t="str">
        <f t="shared" si="1"/>
        <v/>
      </c>
    </row>
    <row r="42" spans="1:34" ht="36.75" customHeight="1">
      <c r="A42" s="98">
        <f t="shared" si="4"/>
        <v>32</v>
      </c>
      <c r="B42" s="1095" t="str">
        <f>IF(基本情報入力シート!C85="","",基本情報入力シート!C85)</f>
        <v/>
      </c>
      <c r="C42" s="1096"/>
      <c r="D42" s="1096"/>
      <c r="E42" s="1096"/>
      <c r="F42" s="1096"/>
      <c r="G42" s="1096"/>
      <c r="H42" s="1096"/>
      <c r="I42" s="1096"/>
      <c r="J42" s="1096"/>
      <c r="K42" s="1097"/>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532" t="str">
        <f>IF(基本情報入力シート!Z85="","",基本情報入力シート!Z85)</f>
        <v/>
      </c>
      <c r="R42" s="546" t="str">
        <f>IF(基本情報入力シート!AA85="","",基本情報入力シート!AA85)</f>
        <v/>
      </c>
      <c r="S42" s="101"/>
      <c r="T42" s="102"/>
      <c r="U42" s="122" t="str">
        <f>IF(P42="","",VLOOKUP(P42,【参考】数式用!$A$5:$I$28,MATCH(T42,【参考】数式用!$C$4:$G$4,0)+2,0))</f>
        <v/>
      </c>
      <c r="V42" s="40" t="s">
        <v>121</v>
      </c>
      <c r="W42" s="103"/>
      <c r="X42" s="41" t="s">
        <v>122</v>
      </c>
      <c r="Y42" s="103"/>
      <c r="Z42" s="104" t="s">
        <v>123</v>
      </c>
      <c r="AA42" s="103"/>
      <c r="AB42" s="41" t="s">
        <v>122</v>
      </c>
      <c r="AC42" s="103"/>
      <c r="AD42" s="41" t="s">
        <v>124</v>
      </c>
      <c r="AE42" s="105" t="s">
        <v>125</v>
      </c>
      <c r="AF42" s="106" t="str">
        <f t="shared" si="3"/>
        <v/>
      </c>
      <c r="AG42" s="41" t="s">
        <v>126</v>
      </c>
      <c r="AH42" s="107" t="str">
        <f t="shared" si="1"/>
        <v/>
      </c>
    </row>
    <row r="43" spans="1:34" ht="36.75" customHeight="1">
      <c r="A43" s="98">
        <f t="shared" si="4"/>
        <v>33</v>
      </c>
      <c r="B43" s="1095" t="str">
        <f>IF(基本情報入力シート!C86="","",基本情報入力シート!C86)</f>
        <v/>
      </c>
      <c r="C43" s="1096"/>
      <c r="D43" s="1096"/>
      <c r="E43" s="1096"/>
      <c r="F43" s="1096"/>
      <c r="G43" s="1096"/>
      <c r="H43" s="1096"/>
      <c r="I43" s="1096"/>
      <c r="J43" s="1096"/>
      <c r="K43" s="1097"/>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532" t="str">
        <f>IF(基本情報入力シート!Z86="","",基本情報入力シート!Z86)</f>
        <v/>
      </c>
      <c r="R43" s="546" t="str">
        <f>IF(基本情報入力シート!AA86="","",基本情報入力シート!AA86)</f>
        <v/>
      </c>
      <c r="S43" s="101"/>
      <c r="T43" s="102"/>
      <c r="U43" s="122" t="str">
        <f>IF(P43="","",VLOOKUP(P43,【参考】数式用!$A$5:$I$28,MATCH(T43,【参考】数式用!$C$4:$G$4,0)+2,0))</f>
        <v/>
      </c>
      <c r="V43" s="40" t="s">
        <v>121</v>
      </c>
      <c r="W43" s="103"/>
      <c r="X43" s="41" t="s">
        <v>122</v>
      </c>
      <c r="Y43" s="103"/>
      <c r="Z43" s="104" t="s">
        <v>123</v>
      </c>
      <c r="AA43" s="103"/>
      <c r="AB43" s="41" t="s">
        <v>122</v>
      </c>
      <c r="AC43" s="103"/>
      <c r="AD43" s="41" t="s">
        <v>124</v>
      </c>
      <c r="AE43" s="105" t="s">
        <v>125</v>
      </c>
      <c r="AF43" s="106" t="str">
        <f t="shared" si="3"/>
        <v/>
      </c>
      <c r="AG43" s="41" t="s">
        <v>126</v>
      </c>
      <c r="AH43" s="107" t="str">
        <f t="shared" si="1"/>
        <v/>
      </c>
    </row>
    <row r="44" spans="1:34" ht="36.75" customHeight="1">
      <c r="A44" s="98">
        <f t="shared" si="4"/>
        <v>34</v>
      </c>
      <c r="B44" s="1095" t="str">
        <f>IF(基本情報入力シート!C87="","",基本情報入力シート!C87)</f>
        <v/>
      </c>
      <c r="C44" s="1096"/>
      <c r="D44" s="1096"/>
      <c r="E44" s="1096"/>
      <c r="F44" s="1096"/>
      <c r="G44" s="1096"/>
      <c r="H44" s="1096"/>
      <c r="I44" s="1096"/>
      <c r="J44" s="1096"/>
      <c r="K44" s="1097"/>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532" t="str">
        <f>IF(基本情報入力シート!Z87="","",基本情報入力シート!Z87)</f>
        <v/>
      </c>
      <c r="R44" s="546" t="str">
        <f>IF(基本情報入力シート!AA87="","",基本情報入力シート!AA87)</f>
        <v/>
      </c>
      <c r="S44" s="101"/>
      <c r="T44" s="102"/>
      <c r="U44" s="122" t="str">
        <f>IF(P44="","",VLOOKUP(P44,【参考】数式用!$A$5:$I$28,MATCH(T44,【参考】数式用!$C$4:$G$4,0)+2,0))</f>
        <v/>
      </c>
      <c r="V44" s="40" t="s">
        <v>121</v>
      </c>
      <c r="W44" s="103"/>
      <c r="X44" s="41" t="s">
        <v>122</v>
      </c>
      <c r="Y44" s="103"/>
      <c r="Z44" s="104" t="s">
        <v>123</v>
      </c>
      <c r="AA44" s="103"/>
      <c r="AB44" s="41" t="s">
        <v>122</v>
      </c>
      <c r="AC44" s="103"/>
      <c r="AD44" s="41" t="s">
        <v>124</v>
      </c>
      <c r="AE44" s="105" t="s">
        <v>125</v>
      </c>
      <c r="AF44" s="106" t="str">
        <f t="shared" si="3"/>
        <v/>
      </c>
      <c r="AG44" s="41" t="s">
        <v>126</v>
      </c>
      <c r="AH44" s="107" t="str">
        <f t="shared" si="1"/>
        <v/>
      </c>
    </row>
    <row r="45" spans="1:34" ht="36.75" customHeight="1">
      <c r="A45" s="98">
        <f t="shared" si="4"/>
        <v>35</v>
      </c>
      <c r="B45" s="1095" t="str">
        <f>IF(基本情報入力シート!C88="","",基本情報入力シート!C88)</f>
        <v/>
      </c>
      <c r="C45" s="1096"/>
      <c r="D45" s="1096"/>
      <c r="E45" s="1096"/>
      <c r="F45" s="1096"/>
      <c r="G45" s="1096"/>
      <c r="H45" s="1096"/>
      <c r="I45" s="1096"/>
      <c r="J45" s="1096"/>
      <c r="K45" s="1097"/>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532" t="str">
        <f>IF(基本情報入力シート!Z88="","",基本情報入力シート!Z88)</f>
        <v/>
      </c>
      <c r="R45" s="546" t="str">
        <f>IF(基本情報入力シート!AA88="","",基本情報入力シート!AA88)</f>
        <v/>
      </c>
      <c r="S45" s="101"/>
      <c r="T45" s="102"/>
      <c r="U45" s="122" t="str">
        <f>IF(P45="","",VLOOKUP(P45,【参考】数式用!$A$5:$I$28,MATCH(T45,【参考】数式用!$C$4:$G$4,0)+2,0))</f>
        <v/>
      </c>
      <c r="V45" s="40" t="s">
        <v>121</v>
      </c>
      <c r="W45" s="103"/>
      <c r="X45" s="41" t="s">
        <v>122</v>
      </c>
      <c r="Y45" s="103"/>
      <c r="Z45" s="104" t="s">
        <v>123</v>
      </c>
      <c r="AA45" s="103"/>
      <c r="AB45" s="41" t="s">
        <v>122</v>
      </c>
      <c r="AC45" s="103"/>
      <c r="AD45" s="41" t="s">
        <v>124</v>
      </c>
      <c r="AE45" s="105" t="s">
        <v>125</v>
      </c>
      <c r="AF45" s="106" t="str">
        <f t="shared" si="3"/>
        <v/>
      </c>
      <c r="AG45" s="41" t="s">
        <v>126</v>
      </c>
      <c r="AH45" s="107" t="str">
        <f t="shared" si="1"/>
        <v/>
      </c>
    </row>
    <row r="46" spans="1:34" ht="36.75" customHeight="1">
      <c r="A46" s="98">
        <f t="shared" si="4"/>
        <v>36</v>
      </c>
      <c r="B46" s="1095" t="str">
        <f>IF(基本情報入力シート!C89="","",基本情報入力シート!C89)</f>
        <v/>
      </c>
      <c r="C46" s="1096"/>
      <c r="D46" s="1096"/>
      <c r="E46" s="1096"/>
      <c r="F46" s="1096"/>
      <c r="G46" s="1096"/>
      <c r="H46" s="1096"/>
      <c r="I46" s="1096"/>
      <c r="J46" s="1096"/>
      <c r="K46" s="1097"/>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532" t="str">
        <f>IF(基本情報入力シート!Z89="","",基本情報入力シート!Z89)</f>
        <v/>
      </c>
      <c r="R46" s="546" t="str">
        <f>IF(基本情報入力シート!AA89="","",基本情報入力シート!AA89)</f>
        <v/>
      </c>
      <c r="S46" s="101"/>
      <c r="T46" s="102"/>
      <c r="U46" s="122" t="str">
        <f>IF(P46="","",VLOOKUP(P46,【参考】数式用!$A$5:$I$28,MATCH(T46,【参考】数式用!$C$4:$G$4,0)+2,0))</f>
        <v/>
      </c>
      <c r="V46" s="40" t="s">
        <v>121</v>
      </c>
      <c r="W46" s="103"/>
      <c r="X46" s="41" t="s">
        <v>122</v>
      </c>
      <c r="Y46" s="103"/>
      <c r="Z46" s="104" t="s">
        <v>123</v>
      </c>
      <c r="AA46" s="103"/>
      <c r="AB46" s="41" t="s">
        <v>122</v>
      </c>
      <c r="AC46" s="103"/>
      <c r="AD46" s="41" t="s">
        <v>124</v>
      </c>
      <c r="AE46" s="105" t="s">
        <v>125</v>
      </c>
      <c r="AF46" s="106" t="str">
        <f t="shared" si="3"/>
        <v/>
      </c>
      <c r="AG46" s="41" t="s">
        <v>126</v>
      </c>
      <c r="AH46" s="107" t="str">
        <f t="shared" si="1"/>
        <v/>
      </c>
    </row>
    <row r="47" spans="1:34" ht="36.75" customHeight="1">
      <c r="A47" s="98">
        <f t="shared" si="4"/>
        <v>37</v>
      </c>
      <c r="B47" s="1095" t="str">
        <f>IF(基本情報入力シート!C90="","",基本情報入力シート!C90)</f>
        <v/>
      </c>
      <c r="C47" s="1096"/>
      <c r="D47" s="1096"/>
      <c r="E47" s="1096"/>
      <c r="F47" s="1096"/>
      <c r="G47" s="1096"/>
      <c r="H47" s="1096"/>
      <c r="I47" s="1096"/>
      <c r="J47" s="1096"/>
      <c r="K47" s="1097"/>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532" t="str">
        <f>IF(基本情報入力シート!Z90="","",基本情報入力シート!Z90)</f>
        <v/>
      </c>
      <c r="R47" s="546" t="str">
        <f>IF(基本情報入力シート!AA90="","",基本情報入力シート!AA90)</f>
        <v/>
      </c>
      <c r="S47" s="101"/>
      <c r="T47" s="102"/>
      <c r="U47" s="122" t="str">
        <f>IF(P47="","",VLOOKUP(P47,【参考】数式用!$A$5:$I$28,MATCH(T47,【参考】数式用!$C$4:$G$4,0)+2,0))</f>
        <v/>
      </c>
      <c r="V47" s="40" t="s">
        <v>121</v>
      </c>
      <c r="W47" s="103"/>
      <c r="X47" s="41" t="s">
        <v>122</v>
      </c>
      <c r="Y47" s="103"/>
      <c r="Z47" s="104" t="s">
        <v>123</v>
      </c>
      <c r="AA47" s="103"/>
      <c r="AB47" s="41" t="s">
        <v>122</v>
      </c>
      <c r="AC47" s="103"/>
      <c r="AD47" s="41" t="s">
        <v>124</v>
      </c>
      <c r="AE47" s="105" t="s">
        <v>125</v>
      </c>
      <c r="AF47" s="106" t="str">
        <f t="shared" si="3"/>
        <v/>
      </c>
      <c r="AG47" s="41" t="s">
        <v>126</v>
      </c>
      <c r="AH47" s="107" t="str">
        <f t="shared" si="1"/>
        <v/>
      </c>
    </row>
    <row r="48" spans="1:34" ht="36.75" customHeight="1">
      <c r="A48" s="98">
        <f t="shared" si="4"/>
        <v>38</v>
      </c>
      <c r="B48" s="1095" t="str">
        <f>IF(基本情報入力シート!C91="","",基本情報入力シート!C91)</f>
        <v/>
      </c>
      <c r="C48" s="1096"/>
      <c r="D48" s="1096"/>
      <c r="E48" s="1096"/>
      <c r="F48" s="1096"/>
      <c r="G48" s="1096"/>
      <c r="H48" s="1096"/>
      <c r="I48" s="1096"/>
      <c r="J48" s="1096"/>
      <c r="K48" s="1097"/>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532" t="str">
        <f>IF(基本情報入力シート!Z91="","",基本情報入力シート!Z91)</f>
        <v/>
      </c>
      <c r="R48" s="546" t="str">
        <f>IF(基本情報入力シート!AA91="","",基本情報入力シート!AA91)</f>
        <v/>
      </c>
      <c r="S48" s="101"/>
      <c r="T48" s="102"/>
      <c r="U48" s="122" t="str">
        <f>IF(P48="","",VLOOKUP(P48,【参考】数式用!$A$5:$I$28,MATCH(T48,【参考】数式用!$C$4:$G$4,0)+2,0))</f>
        <v/>
      </c>
      <c r="V48" s="40" t="s">
        <v>121</v>
      </c>
      <c r="W48" s="103"/>
      <c r="X48" s="41" t="s">
        <v>122</v>
      </c>
      <c r="Y48" s="103"/>
      <c r="Z48" s="104" t="s">
        <v>123</v>
      </c>
      <c r="AA48" s="103"/>
      <c r="AB48" s="41" t="s">
        <v>122</v>
      </c>
      <c r="AC48" s="103"/>
      <c r="AD48" s="41" t="s">
        <v>124</v>
      </c>
      <c r="AE48" s="105" t="s">
        <v>125</v>
      </c>
      <c r="AF48" s="106" t="str">
        <f t="shared" si="3"/>
        <v/>
      </c>
      <c r="AG48" s="41" t="s">
        <v>126</v>
      </c>
      <c r="AH48" s="107" t="str">
        <f t="shared" si="1"/>
        <v/>
      </c>
    </row>
    <row r="49" spans="1:34" ht="36.75" customHeight="1">
      <c r="A49" s="98">
        <f t="shared" si="4"/>
        <v>39</v>
      </c>
      <c r="B49" s="1095" t="str">
        <f>IF(基本情報入力シート!C92="","",基本情報入力シート!C92)</f>
        <v/>
      </c>
      <c r="C49" s="1096"/>
      <c r="D49" s="1096"/>
      <c r="E49" s="1096"/>
      <c r="F49" s="1096"/>
      <c r="G49" s="1096"/>
      <c r="H49" s="1096"/>
      <c r="I49" s="1096"/>
      <c r="J49" s="1096"/>
      <c r="K49" s="1097"/>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532" t="str">
        <f>IF(基本情報入力シート!Z92="","",基本情報入力シート!Z92)</f>
        <v/>
      </c>
      <c r="R49" s="546" t="str">
        <f>IF(基本情報入力シート!AA92="","",基本情報入力シート!AA92)</f>
        <v/>
      </c>
      <c r="S49" s="101"/>
      <c r="T49" s="102"/>
      <c r="U49" s="122" t="str">
        <f>IF(P49="","",VLOOKUP(P49,【参考】数式用!$A$5:$I$28,MATCH(T49,【参考】数式用!$C$4:$G$4,0)+2,0))</f>
        <v/>
      </c>
      <c r="V49" s="40" t="s">
        <v>121</v>
      </c>
      <c r="W49" s="103"/>
      <c r="X49" s="41" t="s">
        <v>122</v>
      </c>
      <c r="Y49" s="103"/>
      <c r="Z49" s="104" t="s">
        <v>123</v>
      </c>
      <c r="AA49" s="103"/>
      <c r="AB49" s="41" t="s">
        <v>122</v>
      </c>
      <c r="AC49" s="103"/>
      <c r="AD49" s="41" t="s">
        <v>124</v>
      </c>
      <c r="AE49" s="105" t="s">
        <v>125</v>
      </c>
      <c r="AF49" s="106" t="str">
        <f t="shared" si="3"/>
        <v/>
      </c>
      <c r="AG49" s="41" t="s">
        <v>126</v>
      </c>
      <c r="AH49" s="107" t="str">
        <f t="shared" si="1"/>
        <v/>
      </c>
    </row>
    <row r="50" spans="1:34" ht="36.75" customHeight="1">
      <c r="A50" s="98">
        <f t="shared" si="4"/>
        <v>40</v>
      </c>
      <c r="B50" s="1095" t="str">
        <f>IF(基本情報入力シート!C93="","",基本情報入力シート!C93)</f>
        <v/>
      </c>
      <c r="C50" s="1096"/>
      <c r="D50" s="1096"/>
      <c r="E50" s="1096"/>
      <c r="F50" s="1096"/>
      <c r="G50" s="1096"/>
      <c r="H50" s="1096"/>
      <c r="I50" s="1096"/>
      <c r="J50" s="1096"/>
      <c r="K50" s="1097"/>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532" t="str">
        <f>IF(基本情報入力シート!Z93="","",基本情報入力シート!Z93)</f>
        <v/>
      </c>
      <c r="R50" s="546" t="str">
        <f>IF(基本情報入力シート!AA93="","",基本情報入力シート!AA93)</f>
        <v/>
      </c>
      <c r="S50" s="101"/>
      <c r="T50" s="102"/>
      <c r="U50" s="122" t="str">
        <f>IF(P50="","",VLOOKUP(P50,【参考】数式用!$A$5:$I$28,MATCH(T50,【参考】数式用!$C$4:$G$4,0)+2,0))</f>
        <v/>
      </c>
      <c r="V50" s="40" t="s">
        <v>121</v>
      </c>
      <c r="W50" s="103"/>
      <c r="X50" s="41" t="s">
        <v>122</v>
      </c>
      <c r="Y50" s="103"/>
      <c r="Z50" s="104" t="s">
        <v>123</v>
      </c>
      <c r="AA50" s="103"/>
      <c r="AB50" s="41" t="s">
        <v>122</v>
      </c>
      <c r="AC50" s="103"/>
      <c r="AD50" s="41" t="s">
        <v>124</v>
      </c>
      <c r="AE50" s="105" t="s">
        <v>125</v>
      </c>
      <c r="AF50" s="106" t="str">
        <f t="shared" si="3"/>
        <v/>
      </c>
      <c r="AG50" s="108" t="s">
        <v>126</v>
      </c>
      <c r="AH50" s="107" t="str">
        <f t="shared" si="1"/>
        <v/>
      </c>
    </row>
    <row r="51" spans="1:34" ht="36.75" customHeight="1">
      <c r="A51" s="98">
        <f t="shared" si="4"/>
        <v>41</v>
      </c>
      <c r="B51" s="1095" t="str">
        <f>IF(基本情報入力シート!C94="","",基本情報入力シート!C94)</f>
        <v/>
      </c>
      <c r="C51" s="1096"/>
      <c r="D51" s="1096"/>
      <c r="E51" s="1096"/>
      <c r="F51" s="1096"/>
      <c r="G51" s="1096"/>
      <c r="H51" s="1096"/>
      <c r="I51" s="1096"/>
      <c r="J51" s="1096"/>
      <c r="K51" s="1097"/>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532" t="str">
        <f>IF(基本情報入力シート!Z94="","",基本情報入力シート!Z94)</f>
        <v/>
      </c>
      <c r="R51" s="546" t="str">
        <f>IF(基本情報入力シート!AA94="","",基本情報入力シート!AA94)</f>
        <v/>
      </c>
      <c r="S51" s="101"/>
      <c r="T51" s="102"/>
      <c r="U51" s="122" t="str">
        <f>IF(P51="","",VLOOKUP(P51,【参考】数式用!$A$5:$I$28,MATCH(T51,【参考】数式用!$C$4:$G$4,0)+2,0))</f>
        <v/>
      </c>
      <c r="V51" s="40" t="s">
        <v>121</v>
      </c>
      <c r="W51" s="103"/>
      <c r="X51" s="41" t="s">
        <v>122</v>
      </c>
      <c r="Y51" s="103"/>
      <c r="Z51" s="104" t="s">
        <v>123</v>
      </c>
      <c r="AA51" s="103"/>
      <c r="AB51" s="41" t="s">
        <v>122</v>
      </c>
      <c r="AC51" s="103"/>
      <c r="AD51" s="41" t="s">
        <v>124</v>
      </c>
      <c r="AE51" s="105" t="s">
        <v>125</v>
      </c>
      <c r="AF51" s="106" t="str">
        <f t="shared" si="3"/>
        <v/>
      </c>
      <c r="AG51" s="108" t="s">
        <v>126</v>
      </c>
      <c r="AH51" s="107" t="str">
        <f t="shared" si="1"/>
        <v/>
      </c>
    </row>
    <row r="52" spans="1:34" ht="36.75" customHeight="1">
      <c r="A52" s="98">
        <f t="shared" si="4"/>
        <v>42</v>
      </c>
      <c r="B52" s="1095" t="str">
        <f>IF(基本情報入力シート!C95="","",基本情報入力シート!C95)</f>
        <v/>
      </c>
      <c r="C52" s="1096"/>
      <c r="D52" s="1096"/>
      <c r="E52" s="1096"/>
      <c r="F52" s="1096"/>
      <c r="G52" s="1096"/>
      <c r="H52" s="1096"/>
      <c r="I52" s="1096"/>
      <c r="J52" s="1096"/>
      <c r="K52" s="1097"/>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532" t="str">
        <f>IF(基本情報入力シート!Z95="","",基本情報入力シート!Z95)</f>
        <v/>
      </c>
      <c r="R52" s="546" t="str">
        <f>IF(基本情報入力シート!AA95="","",基本情報入力シート!AA95)</f>
        <v/>
      </c>
      <c r="S52" s="101"/>
      <c r="T52" s="102"/>
      <c r="U52" s="122" t="str">
        <f>IF(P52="","",VLOOKUP(P52,【参考】数式用!$A$5:$I$28,MATCH(T52,【参考】数式用!$C$4:$G$4,0)+2,0))</f>
        <v/>
      </c>
      <c r="V52" s="40" t="s">
        <v>121</v>
      </c>
      <c r="W52" s="103"/>
      <c r="X52" s="41" t="s">
        <v>122</v>
      </c>
      <c r="Y52" s="103"/>
      <c r="Z52" s="104" t="s">
        <v>123</v>
      </c>
      <c r="AA52" s="103"/>
      <c r="AB52" s="41" t="s">
        <v>122</v>
      </c>
      <c r="AC52" s="103"/>
      <c r="AD52" s="41" t="s">
        <v>124</v>
      </c>
      <c r="AE52" s="105" t="s">
        <v>125</v>
      </c>
      <c r="AF52" s="106" t="str">
        <f t="shared" si="3"/>
        <v/>
      </c>
      <c r="AG52" s="108" t="s">
        <v>126</v>
      </c>
      <c r="AH52" s="107" t="str">
        <f t="shared" si="1"/>
        <v/>
      </c>
    </row>
    <row r="53" spans="1:34" ht="36.75" customHeight="1">
      <c r="A53" s="98">
        <f t="shared" si="4"/>
        <v>43</v>
      </c>
      <c r="B53" s="1095" t="str">
        <f>IF(基本情報入力シート!C96="","",基本情報入力シート!C96)</f>
        <v/>
      </c>
      <c r="C53" s="1096"/>
      <c r="D53" s="1096"/>
      <c r="E53" s="1096"/>
      <c r="F53" s="1096"/>
      <c r="G53" s="1096"/>
      <c r="H53" s="1096"/>
      <c r="I53" s="1096"/>
      <c r="J53" s="1096"/>
      <c r="K53" s="1097"/>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532" t="str">
        <f>IF(基本情報入力シート!Z96="","",基本情報入力シート!Z96)</f>
        <v/>
      </c>
      <c r="R53" s="546" t="str">
        <f>IF(基本情報入力シート!AA96="","",基本情報入力シート!AA96)</f>
        <v/>
      </c>
      <c r="S53" s="101"/>
      <c r="T53" s="102"/>
      <c r="U53" s="122" t="str">
        <f>IF(P53="","",VLOOKUP(P53,【参考】数式用!$A$5:$I$28,MATCH(T53,【参考】数式用!$C$4:$G$4,0)+2,0))</f>
        <v/>
      </c>
      <c r="V53" s="40" t="s">
        <v>121</v>
      </c>
      <c r="W53" s="103"/>
      <c r="X53" s="41" t="s">
        <v>122</v>
      </c>
      <c r="Y53" s="103"/>
      <c r="Z53" s="104" t="s">
        <v>123</v>
      </c>
      <c r="AA53" s="103"/>
      <c r="AB53" s="41" t="s">
        <v>122</v>
      </c>
      <c r="AC53" s="103"/>
      <c r="AD53" s="41" t="s">
        <v>124</v>
      </c>
      <c r="AE53" s="105" t="s">
        <v>125</v>
      </c>
      <c r="AF53" s="106" t="str">
        <f t="shared" si="3"/>
        <v/>
      </c>
      <c r="AG53" s="108" t="s">
        <v>126</v>
      </c>
      <c r="AH53" s="107" t="str">
        <f t="shared" si="1"/>
        <v/>
      </c>
    </row>
    <row r="54" spans="1:34" ht="36.75" customHeight="1">
      <c r="A54" s="98">
        <f t="shared" si="4"/>
        <v>44</v>
      </c>
      <c r="B54" s="1095" t="str">
        <f>IF(基本情報入力シート!C97="","",基本情報入力シート!C97)</f>
        <v/>
      </c>
      <c r="C54" s="1096"/>
      <c r="D54" s="1096"/>
      <c r="E54" s="1096"/>
      <c r="F54" s="1096"/>
      <c r="G54" s="1096"/>
      <c r="H54" s="1096"/>
      <c r="I54" s="1096"/>
      <c r="J54" s="1096"/>
      <c r="K54" s="1097"/>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532" t="str">
        <f>IF(基本情報入力シート!Z97="","",基本情報入力シート!Z97)</f>
        <v/>
      </c>
      <c r="R54" s="546" t="str">
        <f>IF(基本情報入力シート!AA97="","",基本情報入力シート!AA97)</f>
        <v/>
      </c>
      <c r="S54" s="101"/>
      <c r="T54" s="102"/>
      <c r="U54" s="122" t="str">
        <f>IF(P54="","",VLOOKUP(P54,【参考】数式用!$A$5:$I$28,MATCH(T54,【参考】数式用!$C$4:$G$4,0)+2,0))</f>
        <v/>
      </c>
      <c r="V54" s="40" t="s">
        <v>121</v>
      </c>
      <c r="W54" s="103"/>
      <c r="X54" s="41" t="s">
        <v>122</v>
      </c>
      <c r="Y54" s="103"/>
      <c r="Z54" s="104" t="s">
        <v>123</v>
      </c>
      <c r="AA54" s="103"/>
      <c r="AB54" s="41" t="s">
        <v>122</v>
      </c>
      <c r="AC54" s="103"/>
      <c r="AD54" s="41" t="s">
        <v>124</v>
      </c>
      <c r="AE54" s="105" t="s">
        <v>125</v>
      </c>
      <c r="AF54" s="106" t="str">
        <f t="shared" si="3"/>
        <v/>
      </c>
      <c r="AG54" s="108" t="s">
        <v>126</v>
      </c>
      <c r="AH54" s="107" t="str">
        <f t="shared" si="1"/>
        <v/>
      </c>
    </row>
    <row r="55" spans="1:34" ht="36.75" customHeight="1">
      <c r="A55" s="98">
        <f t="shared" si="4"/>
        <v>45</v>
      </c>
      <c r="B55" s="1095" t="str">
        <f>IF(基本情報入力シート!C98="","",基本情報入力シート!C98)</f>
        <v/>
      </c>
      <c r="C55" s="1096"/>
      <c r="D55" s="1096"/>
      <c r="E55" s="1096"/>
      <c r="F55" s="1096"/>
      <c r="G55" s="1096"/>
      <c r="H55" s="1096"/>
      <c r="I55" s="1096"/>
      <c r="J55" s="1096"/>
      <c r="K55" s="1097"/>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532" t="str">
        <f>IF(基本情報入力シート!Z98="","",基本情報入力シート!Z98)</f>
        <v/>
      </c>
      <c r="R55" s="546" t="str">
        <f>IF(基本情報入力シート!AA98="","",基本情報入力シート!AA98)</f>
        <v/>
      </c>
      <c r="S55" s="101"/>
      <c r="T55" s="102"/>
      <c r="U55" s="122" t="str">
        <f>IF(P55="","",VLOOKUP(P55,【参考】数式用!$A$5:$I$28,MATCH(T55,【参考】数式用!$C$4:$G$4,0)+2,0))</f>
        <v/>
      </c>
      <c r="V55" s="40" t="s">
        <v>121</v>
      </c>
      <c r="W55" s="103"/>
      <c r="X55" s="41" t="s">
        <v>122</v>
      </c>
      <c r="Y55" s="103"/>
      <c r="Z55" s="104" t="s">
        <v>123</v>
      </c>
      <c r="AA55" s="103"/>
      <c r="AB55" s="41" t="s">
        <v>122</v>
      </c>
      <c r="AC55" s="103"/>
      <c r="AD55" s="41" t="s">
        <v>124</v>
      </c>
      <c r="AE55" s="105" t="s">
        <v>125</v>
      </c>
      <c r="AF55" s="106" t="str">
        <f t="shared" si="3"/>
        <v/>
      </c>
      <c r="AG55" s="108" t="s">
        <v>126</v>
      </c>
      <c r="AH55" s="107" t="str">
        <f t="shared" si="1"/>
        <v/>
      </c>
    </row>
    <row r="56" spans="1:34" ht="36.75" customHeight="1">
      <c r="A56" s="98">
        <f t="shared" si="4"/>
        <v>46</v>
      </c>
      <c r="B56" s="1095" t="str">
        <f>IF(基本情報入力シート!C99="","",基本情報入力シート!C99)</f>
        <v/>
      </c>
      <c r="C56" s="1096"/>
      <c r="D56" s="1096"/>
      <c r="E56" s="1096"/>
      <c r="F56" s="1096"/>
      <c r="G56" s="1096"/>
      <c r="H56" s="1096"/>
      <c r="I56" s="1096"/>
      <c r="J56" s="1096"/>
      <c r="K56" s="1097"/>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532" t="str">
        <f>IF(基本情報入力シート!Z99="","",基本情報入力シート!Z99)</f>
        <v/>
      </c>
      <c r="R56" s="546" t="str">
        <f>IF(基本情報入力シート!AA99="","",基本情報入力シート!AA99)</f>
        <v/>
      </c>
      <c r="S56" s="101"/>
      <c r="T56" s="102"/>
      <c r="U56" s="122" t="str">
        <f>IF(P56="","",VLOOKUP(P56,【参考】数式用!$A$5:$I$28,MATCH(T56,【参考】数式用!$C$4:$G$4,0)+2,0))</f>
        <v/>
      </c>
      <c r="V56" s="40" t="s">
        <v>121</v>
      </c>
      <c r="W56" s="103"/>
      <c r="X56" s="41" t="s">
        <v>122</v>
      </c>
      <c r="Y56" s="103"/>
      <c r="Z56" s="104" t="s">
        <v>123</v>
      </c>
      <c r="AA56" s="103"/>
      <c r="AB56" s="41" t="s">
        <v>122</v>
      </c>
      <c r="AC56" s="103"/>
      <c r="AD56" s="41" t="s">
        <v>124</v>
      </c>
      <c r="AE56" s="105" t="s">
        <v>125</v>
      </c>
      <c r="AF56" s="106" t="str">
        <f t="shared" si="3"/>
        <v/>
      </c>
      <c r="AG56" s="108" t="s">
        <v>126</v>
      </c>
      <c r="AH56" s="107" t="str">
        <f t="shared" si="1"/>
        <v/>
      </c>
    </row>
    <row r="57" spans="1:34" ht="36.75" customHeight="1">
      <c r="A57" s="98">
        <f t="shared" si="4"/>
        <v>47</v>
      </c>
      <c r="B57" s="1095" t="str">
        <f>IF(基本情報入力シート!C100="","",基本情報入力シート!C100)</f>
        <v/>
      </c>
      <c r="C57" s="1096"/>
      <c r="D57" s="1096"/>
      <c r="E57" s="1096"/>
      <c r="F57" s="1096"/>
      <c r="G57" s="1096"/>
      <c r="H57" s="1096"/>
      <c r="I57" s="1096"/>
      <c r="J57" s="1096"/>
      <c r="K57" s="1097"/>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532" t="str">
        <f>IF(基本情報入力シート!Z100="","",基本情報入力シート!Z100)</f>
        <v/>
      </c>
      <c r="R57" s="546" t="str">
        <f>IF(基本情報入力シート!AA100="","",基本情報入力シート!AA100)</f>
        <v/>
      </c>
      <c r="S57" s="101"/>
      <c r="T57" s="102"/>
      <c r="U57" s="122" t="str">
        <f>IF(P57="","",VLOOKUP(P57,【参考】数式用!$A$5:$I$28,MATCH(T57,【参考】数式用!$C$4:$G$4,0)+2,0))</f>
        <v/>
      </c>
      <c r="V57" s="40" t="s">
        <v>121</v>
      </c>
      <c r="W57" s="103"/>
      <c r="X57" s="41" t="s">
        <v>122</v>
      </c>
      <c r="Y57" s="103"/>
      <c r="Z57" s="104" t="s">
        <v>123</v>
      </c>
      <c r="AA57" s="103"/>
      <c r="AB57" s="41" t="s">
        <v>122</v>
      </c>
      <c r="AC57" s="103"/>
      <c r="AD57" s="41" t="s">
        <v>124</v>
      </c>
      <c r="AE57" s="105" t="s">
        <v>125</v>
      </c>
      <c r="AF57" s="106" t="str">
        <f t="shared" si="3"/>
        <v/>
      </c>
      <c r="AG57" s="108" t="s">
        <v>126</v>
      </c>
      <c r="AH57" s="107" t="str">
        <f t="shared" si="1"/>
        <v/>
      </c>
    </row>
    <row r="58" spans="1:34" ht="36.75" customHeight="1">
      <c r="A58" s="98">
        <f t="shared" si="4"/>
        <v>48</v>
      </c>
      <c r="B58" s="1095" t="str">
        <f>IF(基本情報入力シート!C101="","",基本情報入力シート!C101)</f>
        <v/>
      </c>
      <c r="C58" s="1096"/>
      <c r="D58" s="1096"/>
      <c r="E58" s="1096"/>
      <c r="F58" s="1096"/>
      <c r="G58" s="1096"/>
      <c r="H58" s="1096"/>
      <c r="I58" s="1096"/>
      <c r="J58" s="1096"/>
      <c r="K58" s="1097"/>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532" t="str">
        <f>IF(基本情報入力シート!Z101="","",基本情報入力シート!Z101)</f>
        <v/>
      </c>
      <c r="R58" s="546" t="str">
        <f>IF(基本情報入力シート!AA101="","",基本情報入力シート!AA101)</f>
        <v/>
      </c>
      <c r="S58" s="101"/>
      <c r="T58" s="102"/>
      <c r="U58" s="122" t="str">
        <f>IF(P58="","",VLOOKUP(P58,【参考】数式用!$A$5:$I$28,MATCH(T58,【参考】数式用!$C$4:$G$4,0)+2,0))</f>
        <v/>
      </c>
      <c r="V58" s="40" t="s">
        <v>121</v>
      </c>
      <c r="W58" s="103"/>
      <c r="X58" s="41" t="s">
        <v>122</v>
      </c>
      <c r="Y58" s="103"/>
      <c r="Z58" s="104" t="s">
        <v>123</v>
      </c>
      <c r="AA58" s="103"/>
      <c r="AB58" s="41" t="s">
        <v>122</v>
      </c>
      <c r="AC58" s="103"/>
      <c r="AD58" s="41" t="s">
        <v>124</v>
      </c>
      <c r="AE58" s="105" t="s">
        <v>125</v>
      </c>
      <c r="AF58" s="106" t="str">
        <f t="shared" si="3"/>
        <v/>
      </c>
      <c r="AG58" s="108" t="s">
        <v>126</v>
      </c>
      <c r="AH58" s="107" t="str">
        <f t="shared" si="1"/>
        <v/>
      </c>
    </row>
    <row r="59" spans="1:34" ht="36.75" customHeight="1">
      <c r="A59" s="98">
        <f t="shared" si="4"/>
        <v>49</v>
      </c>
      <c r="B59" s="1095" t="str">
        <f>IF(基本情報入力シート!C102="","",基本情報入力シート!C102)</f>
        <v/>
      </c>
      <c r="C59" s="1096"/>
      <c r="D59" s="1096"/>
      <c r="E59" s="1096"/>
      <c r="F59" s="1096"/>
      <c r="G59" s="1096"/>
      <c r="H59" s="1096"/>
      <c r="I59" s="1096"/>
      <c r="J59" s="1096"/>
      <c r="K59" s="1097"/>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532" t="str">
        <f>IF(基本情報入力シート!Z102="","",基本情報入力シート!Z102)</f>
        <v/>
      </c>
      <c r="R59" s="546" t="str">
        <f>IF(基本情報入力シート!AA102="","",基本情報入力シート!AA102)</f>
        <v/>
      </c>
      <c r="S59" s="101"/>
      <c r="T59" s="102"/>
      <c r="U59" s="122" t="str">
        <f>IF(P59="","",VLOOKUP(P59,【参考】数式用!$A$5:$I$28,MATCH(T59,【参考】数式用!$C$4:$G$4,0)+2,0))</f>
        <v/>
      </c>
      <c r="V59" s="40" t="s">
        <v>121</v>
      </c>
      <c r="W59" s="103"/>
      <c r="X59" s="41" t="s">
        <v>122</v>
      </c>
      <c r="Y59" s="103"/>
      <c r="Z59" s="104" t="s">
        <v>123</v>
      </c>
      <c r="AA59" s="103"/>
      <c r="AB59" s="41" t="s">
        <v>122</v>
      </c>
      <c r="AC59" s="103"/>
      <c r="AD59" s="41" t="s">
        <v>124</v>
      </c>
      <c r="AE59" s="105" t="s">
        <v>125</v>
      </c>
      <c r="AF59" s="106" t="str">
        <f t="shared" si="3"/>
        <v/>
      </c>
      <c r="AG59" s="108" t="s">
        <v>126</v>
      </c>
      <c r="AH59" s="107" t="str">
        <f t="shared" si="1"/>
        <v/>
      </c>
    </row>
    <row r="60" spans="1:34" ht="36.75" customHeight="1">
      <c r="A60" s="98">
        <f t="shared" si="4"/>
        <v>50</v>
      </c>
      <c r="B60" s="1095" t="str">
        <f>IF(基本情報入力シート!C103="","",基本情報入力シート!C103)</f>
        <v/>
      </c>
      <c r="C60" s="1096"/>
      <c r="D60" s="1096"/>
      <c r="E60" s="1096"/>
      <c r="F60" s="1096"/>
      <c r="G60" s="1096"/>
      <c r="H60" s="1096"/>
      <c r="I60" s="1096"/>
      <c r="J60" s="1096"/>
      <c r="K60" s="1097"/>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532" t="str">
        <f>IF(基本情報入力シート!Z103="","",基本情報入力シート!Z103)</f>
        <v/>
      </c>
      <c r="R60" s="546" t="str">
        <f>IF(基本情報入力シート!AA103="","",基本情報入力シート!AA103)</f>
        <v/>
      </c>
      <c r="S60" s="101"/>
      <c r="T60" s="102"/>
      <c r="U60" s="122" t="str">
        <f>IF(P60="","",VLOOKUP(P60,【参考】数式用!$A$5:$I$28,MATCH(T60,【参考】数式用!$C$4:$G$4,0)+2,0))</f>
        <v/>
      </c>
      <c r="V60" s="40" t="s">
        <v>121</v>
      </c>
      <c r="W60" s="103"/>
      <c r="X60" s="41" t="s">
        <v>122</v>
      </c>
      <c r="Y60" s="103"/>
      <c r="Z60" s="104" t="s">
        <v>123</v>
      </c>
      <c r="AA60" s="103"/>
      <c r="AB60" s="41" t="s">
        <v>122</v>
      </c>
      <c r="AC60" s="103"/>
      <c r="AD60" s="41" t="s">
        <v>124</v>
      </c>
      <c r="AE60" s="105" t="s">
        <v>125</v>
      </c>
      <c r="AF60" s="106" t="str">
        <f t="shared" si="3"/>
        <v/>
      </c>
      <c r="AG60" s="108" t="s">
        <v>126</v>
      </c>
      <c r="AH60" s="107" t="str">
        <f t="shared" si="1"/>
        <v/>
      </c>
    </row>
    <row r="61" spans="1:34" ht="36.75" customHeight="1">
      <c r="A61" s="98">
        <f t="shared" si="4"/>
        <v>51</v>
      </c>
      <c r="B61" s="1095" t="str">
        <f>IF(基本情報入力シート!C104="","",基本情報入力シート!C104)</f>
        <v/>
      </c>
      <c r="C61" s="1096"/>
      <c r="D61" s="1096"/>
      <c r="E61" s="1096"/>
      <c r="F61" s="1096"/>
      <c r="G61" s="1096"/>
      <c r="H61" s="1096"/>
      <c r="I61" s="1096"/>
      <c r="J61" s="1096"/>
      <c r="K61" s="1097"/>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532" t="str">
        <f>IF(基本情報入力シート!Z104="","",基本情報入力シート!Z104)</f>
        <v/>
      </c>
      <c r="R61" s="546" t="str">
        <f>IF(基本情報入力シート!AA104="","",基本情報入力シート!AA104)</f>
        <v/>
      </c>
      <c r="S61" s="101"/>
      <c r="T61" s="102"/>
      <c r="U61" s="122" t="str">
        <f>IF(P61="","",VLOOKUP(P61,【参考】数式用!$A$5:$I$28,MATCH(T61,【参考】数式用!$C$4:$G$4,0)+2,0))</f>
        <v/>
      </c>
      <c r="V61" s="40" t="s">
        <v>121</v>
      </c>
      <c r="W61" s="103"/>
      <c r="X61" s="41" t="s">
        <v>122</v>
      </c>
      <c r="Y61" s="103"/>
      <c r="Z61" s="104" t="s">
        <v>123</v>
      </c>
      <c r="AA61" s="103"/>
      <c r="AB61" s="41" t="s">
        <v>122</v>
      </c>
      <c r="AC61" s="103"/>
      <c r="AD61" s="41" t="s">
        <v>124</v>
      </c>
      <c r="AE61" s="105" t="s">
        <v>125</v>
      </c>
      <c r="AF61" s="106" t="str">
        <f t="shared" si="3"/>
        <v/>
      </c>
      <c r="AG61" s="108" t="s">
        <v>126</v>
      </c>
      <c r="AH61" s="107" t="str">
        <f t="shared" si="1"/>
        <v/>
      </c>
    </row>
    <row r="62" spans="1:34" ht="36.75" customHeight="1">
      <c r="A62" s="98">
        <f t="shared" si="4"/>
        <v>52</v>
      </c>
      <c r="B62" s="1095" t="str">
        <f>IF(基本情報入力シート!C105="","",基本情報入力シート!C105)</f>
        <v/>
      </c>
      <c r="C62" s="1096"/>
      <c r="D62" s="1096"/>
      <c r="E62" s="1096"/>
      <c r="F62" s="1096"/>
      <c r="G62" s="1096"/>
      <c r="H62" s="1096"/>
      <c r="I62" s="1096"/>
      <c r="J62" s="1096"/>
      <c r="K62" s="1097"/>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532" t="str">
        <f>IF(基本情報入力シート!Z105="","",基本情報入力シート!Z105)</f>
        <v/>
      </c>
      <c r="R62" s="546" t="str">
        <f>IF(基本情報入力シート!AA105="","",基本情報入力シート!AA105)</f>
        <v/>
      </c>
      <c r="S62" s="101"/>
      <c r="T62" s="102"/>
      <c r="U62" s="122" t="str">
        <f>IF(P62="","",VLOOKUP(P62,【参考】数式用!$A$5:$I$28,MATCH(T62,【参考】数式用!$C$4:$G$4,0)+2,0))</f>
        <v/>
      </c>
      <c r="V62" s="40" t="s">
        <v>121</v>
      </c>
      <c r="W62" s="103"/>
      <c r="X62" s="41" t="s">
        <v>122</v>
      </c>
      <c r="Y62" s="103"/>
      <c r="Z62" s="104" t="s">
        <v>123</v>
      </c>
      <c r="AA62" s="103"/>
      <c r="AB62" s="41" t="s">
        <v>122</v>
      </c>
      <c r="AC62" s="103"/>
      <c r="AD62" s="41" t="s">
        <v>124</v>
      </c>
      <c r="AE62" s="105" t="s">
        <v>125</v>
      </c>
      <c r="AF62" s="106" t="str">
        <f t="shared" si="3"/>
        <v/>
      </c>
      <c r="AG62" s="108" t="s">
        <v>126</v>
      </c>
      <c r="AH62" s="107" t="str">
        <f t="shared" si="1"/>
        <v/>
      </c>
    </row>
    <row r="63" spans="1:34" ht="36.75" customHeight="1">
      <c r="A63" s="98">
        <f t="shared" si="4"/>
        <v>53</v>
      </c>
      <c r="B63" s="1095" t="str">
        <f>IF(基本情報入力シート!C106="","",基本情報入力シート!C106)</f>
        <v/>
      </c>
      <c r="C63" s="1096"/>
      <c r="D63" s="1096"/>
      <c r="E63" s="1096"/>
      <c r="F63" s="1096"/>
      <c r="G63" s="1096"/>
      <c r="H63" s="1096"/>
      <c r="I63" s="1096"/>
      <c r="J63" s="1096"/>
      <c r="K63" s="1097"/>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532" t="str">
        <f>IF(基本情報入力シート!Z106="","",基本情報入力シート!Z106)</f>
        <v/>
      </c>
      <c r="R63" s="546" t="str">
        <f>IF(基本情報入力シート!AA106="","",基本情報入力シート!AA106)</f>
        <v/>
      </c>
      <c r="S63" s="101"/>
      <c r="T63" s="102"/>
      <c r="U63" s="122" t="str">
        <f>IF(P63="","",VLOOKUP(P63,【参考】数式用!$A$5:$I$28,MATCH(T63,【参考】数式用!$C$4:$G$4,0)+2,0))</f>
        <v/>
      </c>
      <c r="V63" s="40" t="s">
        <v>121</v>
      </c>
      <c r="W63" s="103"/>
      <c r="X63" s="41" t="s">
        <v>122</v>
      </c>
      <c r="Y63" s="103"/>
      <c r="Z63" s="104" t="s">
        <v>123</v>
      </c>
      <c r="AA63" s="103"/>
      <c r="AB63" s="41" t="s">
        <v>122</v>
      </c>
      <c r="AC63" s="103"/>
      <c r="AD63" s="41" t="s">
        <v>124</v>
      </c>
      <c r="AE63" s="105" t="s">
        <v>125</v>
      </c>
      <c r="AF63" s="106" t="str">
        <f t="shared" si="3"/>
        <v/>
      </c>
      <c r="AG63" s="108" t="s">
        <v>126</v>
      </c>
      <c r="AH63" s="107" t="str">
        <f t="shared" si="1"/>
        <v/>
      </c>
    </row>
    <row r="64" spans="1:34" ht="36.75" customHeight="1">
      <c r="A64" s="98">
        <f t="shared" si="4"/>
        <v>54</v>
      </c>
      <c r="B64" s="1095" t="str">
        <f>IF(基本情報入力シート!C107="","",基本情報入力シート!C107)</f>
        <v/>
      </c>
      <c r="C64" s="1096"/>
      <c r="D64" s="1096"/>
      <c r="E64" s="1096"/>
      <c r="F64" s="1096"/>
      <c r="G64" s="1096"/>
      <c r="H64" s="1096"/>
      <c r="I64" s="1096"/>
      <c r="J64" s="1096"/>
      <c r="K64" s="1097"/>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532" t="str">
        <f>IF(基本情報入力シート!Z107="","",基本情報入力シート!Z107)</f>
        <v/>
      </c>
      <c r="R64" s="546" t="str">
        <f>IF(基本情報入力シート!AA107="","",基本情報入力シート!AA107)</f>
        <v/>
      </c>
      <c r="S64" s="101"/>
      <c r="T64" s="102"/>
      <c r="U64" s="122" t="str">
        <f>IF(P64="","",VLOOKUP(P64,【参考】数式用!$A$5:$I$28,MATCH(T64,【参考】数式用!$C$4:$G$4,0)+2,0))</f>
        <v/>
      </c>
      <c r="V64" s="40" t="s">
        <v>121</v>
      </c>
      <c r="W64" s="103"/>
      <c r="X64" s="41" t="s">
        <v>122</v>
      </c>
      <c r="Y64" s="103"/>
      <c r="Z64" s="104" t="s">
        <v>123</v>
      </c>
      <c r="AA64" s="103"/>
      <c r="AB64" s="41" t="s">
        <v>122</v>
      </c>
      <c r="AC64" s="103"/>
      <c r="AD64" s="41" t="s">
        <v>124</v>
      </c>
      <c r="AE64" s="105" t="s">
        <v>125</v>
      </c>
      <c r="AF64" s="106" t="str">
        <f t="shared" si="3"/>
        <v/>
      </c>
      <c r="AG64" s="108" t="s">
        <v>126</v>
      </c>
      <c r="AH64" s="107" t="str">
        <f t="shared" si="1"/>
        <v/>
      </c>
    </row>
    <row r="65" spans="1:34" ht="36.75" customHeight="1">
      <c r="A65" s="98">
        <f t="shared" si="4"/>
        <v>55</v>
      </c>
      <c r="B65" s="1095" t="str">
        <f>IF(基本情報入力シート!C108="","",基本情報入力シート!C108)</f>
        <v/>
      </c>
      <c r="C65" s="1096"/>
      <c r="D65" s="1096"/>
      <c r="E65" s="1096"/>
      <c r="F65" s="1096"/>
      <c r="G65" s="1096"/>
      <c r="H65" s="1096"/>
      <c r="I65" s="1096"/>
      <c r="J65" s="1096"/>
      <c r="K65" s="1097"/>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532" t="str">
        <f>IF(基本情報入力シート!Z108="","",基本情報入力シート!Z108)</f>
        <v/>
      </c>
      <c r="R65" s="546" t="str">
        <f>IF(基本情報入力シート!AA108="","",基本情報入力シート!AA108)</f>
        <v/>
      </c>
      <c r="S65" s="101"/>
      <c r="T65" s="102"/>
      <c r="U65" s="122" t="str">
        <f>IF(P65="","",VLOOKUP(P65,【参考】数式用!$A$5:$I$28,MATCH(T65,【参考】数式用!$C$4:$G$4,0)+2,0))</f>
        <v/>
      </c>
      <c r="V65" s="40" t="s">
        <v>121</v>
      </c>
      <c r="W65" s="103"/>
      <c r="X65" s="41" t="s">
        <v>122</v>
      </c>
      <c r="Y65" s="103"/>
      <c r="Z65" s="104" t="s">
        <v>123</v>
      </c>
      <c r="AA65" s="103"/>
      <c r="AB65" s="41" t="s">
        <v>122</v>
      </c>
      <c r="AC65" s="103"/>
      <c r="AD65" s="41" t="s">
        <v>124</v>
      </c>
      <c r="AE65" s="105" t="s">
        <v>125</v>
      </c>
      <c r="AF65" s="106" t="str">
        <f t="shared" si="3"/>
        <v/>
      </c>
      <c r="AG65" s="108" t="s">
        <v>126</v>
      </c>
      <c r="AH65" s="107" t="str">
        <f t="shared" si="1"/>
        <v/>
      </c>
    </row>
    <row r="66" spans="1:34" ht="36.75" customHeight="1">
      <c r="A66" s="98">
        <f t="shared" si="4"/>
        <v>56</v>
      </c>
      <c r="B66" s="1095" t="str">
        <f>IF(基本情報入力シート!C109="","",基本情報入力シート!C109)</f>
        <v/>
      </c>
      <c r="C66" s="1096"/>
      <c r="D66" s="1096"/>
      <c r="E66" s="1096"/>
      <c r="F66" s="1096"/>
      <c r="G66" s="1096"/>
      <c r="H66" s="1096"/>
      <c r="I66" s="1096"/>
      <c r="J66" s="1096"/>
      <c r="K66" s="1097"/>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532" t="str">
        <f>IF(基本情報入力シート!Z109="","",基本情報入力シート!Z109)</f>
        <v/>
      </c>
      <c r="R66" s="546" t="str">
        <f>IF(基本情報入力シート!AA109="","",基本情報入力シート!AA109)</f>
        <v/>
      </c>
      <c r="S66" s="101"/>
      <c r="T66" s="102"/>
      <c r="U66" s="122" t="str">
        <f>IF(P66="","",VLOOKUP(P66,【参考】数式用!$A$5:$I$28,MATCH(T66,【参考】数式用!$C$4:$G$4,0)+2,0))</f>
        <v/>
      </c>
      <c r="V66" s="40" t="s">
        <v>121</v>
      </c>
      <c r="W66" s="103"/>
      <c r="X66" s="41" t="s">
        <v>122</v>
      </c>
      <c r="Y66" s="103"/>
      <c r="Z66" s="104" t="s">
        <v>123</v>
      </c>
      <c r="AA66" s="103"/>
      <c r="AB66" s="41" t="s">
        <v>122</v>
      </c>
      <c r="AC66" s="103"/>
      <c r="AD66" s="41" t="s">
        <v>124</v>
      </c>
      <c r="AE66" s="105" t="s">
        <v>125</v>
      </c>
      <c r="AF66" s="106" t="str">
        <f t="shared" si="3"/>
        <v/>
      </c>
      <c r="AG66" s="108" t="s">
        <v>126</v>
      </c>
      <c r="AH66" s="107" t="str">
        <f t="shared" si="1"/>
        <v/>
      </c>
    </row>
    <row r="67" spans="1:34" ht="36.75" customHeight="1">
      <c r="A67" s="98">
        <f t="shared" si="4"/>
        <v>57</v>
      </c>
      <c r="B67" s="1095" t="str">
        <f>IF(基本情報入力シート!C110="","",基本情報入力シート!C110)</f>
        <v/>
      </c>
      <c r="C67" s="1096"/>
      <c r="D67" s="1096"/>
      <c r="E67" s="1096"/>
      <c r="F67" s="1096"/>
      <c r="G67" s="1096"/>
      <c r="H67" s="1096"/>
      <c r="I67" s="1096"/>
      <c r="J67" s="1096"/>
      <c r="K67" s="1097"/>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532" t="str">
        <f>IF(基本情報入力シート!Z110="","",基本情報入力シート!Z110)</f>
        <v/>
      </c>
      <c r="R67" s="546" t="str">
        <f>IF(基本情報入力シート!AA110="","",基本情報入力シート!AA110)</f>
        <v/>
      </c>
      <c r="S67" s="101"/>
      <c r="T67" s="102"/>
      <c r="U67" s="122" t="str">
        <f>IF(P67="","",VLOOKUP(P67,【参考】数式用!$A$5:$I$28,MATCH(T67,【参考】数式用!$C$4:$G$4,0)+2,0))</f>
        <v/>
      </c>
      <c r="V67" s="40" t="s">
        <v>121</v>
      </c>
      <c r="W67" s="103"/>
      <c r="X67" s="41" t="s">
        <v>122</v>
      </c>
      <c r="Y67" s="103"/>
      <c r="Z67" s="104" t="s">
        <v>123</v>
      </c>
      <c r="AA67" s="103"/>
      <c r="AB67" s="41" t="s">
        <v>122</v>
      </c>
      <c r="AC67" s="103"/>
      <c r="AD67" s="41" t="s">
        <v>124</v>
      </c>
      <c r="AE67" s="105" t="s">
        <v>125</v>
      </c>
      <c r="AF67" s="106" t="str">
        <f t="shared" si="3"/>
        <v/>
      </c>
      <c r="AG67" s="108" t="s">
        <v>126</v>
      </c>
      <c r="AH67" s="107" t="str">
        <f t="shared" si="1"/>
        <v/>
      </c>
    </row>
    <row r="68" spans="1:34" ht="36.75" customHeight="1">
      <c r="A68" s="98">
        <f t="shared" si="4"/>
        <v>58</v>
      </c>
      <c r="B68" s="1095" t="str">
        <f>IF(基本情報入力シート!C111="","",基本情報入力シート!C111)</f>
        <v/>
      </c>
      <c r="C68" s="1096"/>
      <c r="D68" s="1096"/>
      <c r="E68" s="1096"/>
      <c r="F68" s="1096"/>
      <c r="G68" s="1096"/>
      <c r="H68" s="1096"/>
      <c r="I68" s="1096"/>
      <c r="J68" s="1096"/>
      <c r="K68" s="1097"/>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532" t="str">
        <f>IF(基本情報入力シート!Z111="","",基本情報入力シート!Z111)</f>
        <v/>
      </c>
      <c r="R68" s="546" t="str">
        <f>IF(基本情報入力シート!AA111="","",基本情報入力シート!AA111)</f>
        <v/>
      </c>
      <c r="S68" s="101"/>
      <c r="T68" s="102"/>
      <c r="U68" s="122" t="str">
        <f>IF(P68="","",VLOOKUP(P68,【参考】数式用!$A$5:$I$28,MATCH(T68,【参考】数式用!$C$4:$G$4,0)+2,0))</f>
        <v/>
      </c>
      <c r="V68" s="40" t="s">
        <v>121</v>
      </c>
      <c r="W68" s="103"/>
      <c r="X68" s="41" t="s">
        <v>122</v>
      </c>
      <c r="Y68" s="103"/>
      <c r="Z68" s="104" t="s">
        <v>123</v>
      </c>
      <c r="AA68" s="103"/>
      <c r="AB68" s="41" t="s">
        <v>122</v>
      </c>
      <c r="AC68" s="103"/>
      <c r="AD68" s="41" t="s">
        <v>124</v>
      </c>
      <c r="AE68" s="105" t="s">
        <v>125</v>
      </c>
      <c r="AF68" s="106" t="str">
        <f t="shared" si="3"/>
        <v/>
      </c>
      <c r="AG68" s="108" t="s">
        <v>126</v>
      </c>
      <c r="AH68" s="107" t="str">
        <f t="shared" si="1"/>
        <v/>
      </c>
    </row>
    <row r="69" spans="1:34" ht="36.75" customHeight="1">
      <c r="A69" s="98">
        <f t="shared" si="4"/>
        <v>59</v>
      </c>
      <c r="B69" s="1095" t="str">
        <f>IF(基本情報入力シート!C112="","",基本情報入力シート!C112)</f>
        <v/>
      </c>
      <c r="C69" s="1096"/>
      <c r="D69" s="1096"/>
      <c r="E69" s="1096"/>
      <c r="F69" s="1096"/>
      <c r="G69" s="1096"/>
      <c r="H69" s="1096"/>
      <c r="I69" s="1096"/>
      <c r="J69" s="1096"/>
      <c r="K69" s="1097"/>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532" t="str">
        <f>IF(基本情報入力シート!Z112="","",基本情報入力シート!Z112)</f>
        <v/>
      </c>
      <c r="R69" s="546" t="str">
        <f>IF(基本情報入力シート!AA112="","",基本情報入力シート!AA112)</f>
        <v/>
      </c>
      <c r="S69" s="101"/>
      <c r="T69" s="102"/>
      <c r="U69" s="122" t="str">
        <f>IF(P69="","",VLOOKUP(P69,【参考】数式用!$A$5:$I$28,MATCH(T69,【参考】数式用!$C$4:$G$4,0)+2,0))</f>
        <v/>
      </c>
      <c r="V69" s="40" t="s">
        <v>121</v>
      </c>
      <c r="W69" s="103"/>
      <c r="X69" s="41" t="s">
        <v>122</v>
      </c>
      <c r="Y69" s="103"/>
      <c r="Z69" s="104" t="s">
        <v>123</v>
      </c>
      <c r="AA69" s="103"/>
      <c r="AB69" s="41" t="s">
        <v>122</v>
      </c>
      <c r="AC69" s="103"/>
      <c r="AD69" s="41" t="s">
        <v>124</v>
      </c>
      <c r="AE69" s="105" t="s">
        <v>125</v>
      </c>
      <c r="AF69" s="106" t="str">
        <f t="shared" si="3"/>
        <v/>
      </c>
      <c r="AG69" s="108" t="s">
        <v>126</v>
      </c>
      <c r="AH69" s="107" t="str">
        <f t="shared" si="1"/>
        <v/>
      </c>
    </row>
    <row r="70" spans="1:34" ht="36.75" customHeight="1">
      <c r="A70" s="98">
        <f t="shared" si="4"/>
        <v>60</v>
      </c>
      <c r="B70" s="1095" t="str">
        <f>IF(基本情報入力シート!C113="","",基本情報入力シート!C113)</f>
        <v/>
      </c>
      <c r="C70" s="1096"/>
      <c r="D70" s="1096"/>
      <c r="E70" s="1096"/>
      <c r="F70" s="1096"/>
      <c r="G70" s="1096"/>
      <c r="H70" s="1096"/>
      <c r="I70" s="1096"/>
      <c r="J70" s="1096"/>
      <c r="K70" s="1097"/>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532" t="str">
        <f>IF(基本情報入力シート!Z113="","",基本情報入力シート!Z113)</f>
        <v/>
      </c>
      <c r="R70" s="546" t="str">
        <f>IF(基本情報入力シート!AA113="","",基本情報入力シート!AA113)</f>
        <v/>
      </c>
      <c r="S70" s="101"/>
      <c r="T70" s="102"/>
      <c r="U70" s="122" t="str">
        <f>IF(P70="","",VLOOKUP(P70,【参考】数式用!$A$5:$I$28,MATCH(T70,【参考】数式用!$C$4:$G$4,0)+2,0))</f>
        <v/>
      </c>
      <c r="V70" s="40" t="s">
        <v>121</v>
      </c>
      <c r="W70" s="103"/>
      <c r="X70" s="41" t="s">
        <v>122</v>
      </c>
      <c r="Y70" s="103"/>
      <c r="Z70" s="104" t="s">
        <v>123</v>
      </c>
      <c r="AA70" s="103"/>
      <c r="AB70" s="41" t="s">
        <v>122</v>
      </c>
      <c r="AC70" s="103"/>
      <c r="AD70" s="41" t="s">
        <v>124</v>
      </c>
      <c r="AE70" s="105" t="s">
        <v>125</v>
      </c>
      <c r="AF70" s="106" t="str">
        <f t="shared" si="3"/>
        <v/>
      </c>
      <c r="AG70" s="108" t="s">
        <v>126</v>
      </c>
      <c r="AH70" s="107" t="str">
        <f t="shared" si="1"/>
        <v/>
      </c>
    </row>
    <row r="71" spans="1:34" ht="36.75" customHeight="1">
      <c r="A71" s="98">
        <f t="shared" si="4"/>
        <v>61</v>
      </c>
      <c r="B71" s="1095" t="str">
        <f>IF(基本情報入力シート!C114="","",基本情報入力シート!C114)</f>
        <v/>
      </c>
      <c r="C71" s="1096"/>
      <c r="D71" s="1096"/>
      <c r="E71" s="1096"/>
      <c r="F71" s="1096"/>
      <c r="G71" s="1096"/>
      <c r="H71" s="1096"/>
      <c r="I71" s="1096"/>
      <c r="J71" s="1096"/>
      <c r="K71" s="1097"/>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532" t="str">
        <f>IF(基本情報入力シート!Z114="","",基本情報入力シート!Z114)</f>
        <v/>
      </c>
      <c r="R71" s="546" t="str">
        <f>IF(基本情報入力シート!AA114="","",基本情報入力シート!AA114)</f>
        <v/>
      </c>
      <c r="S71" s="101"/>
      <c r="T71" s="102"/>
      <c r="U71" s="122" t="str">
        <f>IF(P71="","",VLOOKUP(P71,【参考】数式用!$A$5:$I$28,MATCH(T71,【参考】数式用!$C$4:$G$4,0)+2,0))</f>
        <v/>
      </c>
      <c r="V71" s="40" t="s">
        <v>121</v>
      </c>
      <c r="W71" s="103"/>
      <c r="X71" s="41" t="s">
        <v>122</v>
      </c>
      <c r="Y71" s="103"/>
      <c r="Z71" s="104" t="s">
        <v>123</v>
      </c>
      <c r="AA71" s="103"/>
      <c r="AB71" s="41" t="s">
        <v>122</v>
      </c>
      <c r="AC71" s="103"/>
      <c r="AD71" s="41" t="s">
        <v>124</v>
      </c>
      <c r="AE71" s="105" t="s">
        <v>125</v>
      </c>
      <c r="AF71" s="106" t="str">
        <f t="shared" si="3"/>
        <v/>
      </c>
      <c r="AG71" s="108" t="s">
        <v>126</v>
      </c>
      <c r="AH71" s="107" t="str">
        <f t="shared" si="1"/>
        <v/>
      </c>
    </row>
    <row r="72" spans="1:34" ht="36.75" customHeight="1">
      <c r="A72" s="98">
        <f t="shared" si="4"/>
        <v>62</v>
      </c>
      <c r="B72" s="1095" t="str">
        <f>IF(基本情報入力シート!C115="","",基本情報入力シート!C115)</f>
        <v/>
      </c>
      <c r="C72" s="1096"/>
      <c r="D72" s="1096"/>
      <c r="E72" s="1096"/>
      <c r="F72" s="1096"/>
      <c r="G72" s="1096"/>
      <c r="H72" s="1096"/>
      <c r="I72" s="1096"/>
      <c r="J72" s="1096"/>
      <c r="K72" s="1097"/>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532" t="str">
        <f>IF(基本情報入力シート!Z115="","",基本情報入力シート!Z115)</f>
        <v/>
      </c>
      <c r="R72" s="546" t="str">
        <f>IF(基本情報入力シート!AA115="","",基本情報入力シート!AA115)</f>
        <v/>
      </c>
      <c r="S72" s="101"/>
      <c r="T72" s="102"/>
      <c r="U72" s="122" t="str">
        <f>IF(P72="","",VLOOKUP(P72,【参考】数式用!$A$5:$I$28,MATCH(T72,【参考】数式用!$C$4:$G$4,0)+2,0))</f>
        <v/>
      </c>
      <c r="V72" s="40" t="s">
        <v>121</v>
      </c>
      <c r="W72" s="103"/>
      <c r="X72" s="41" t="s">
        <v>122</v>
      </c>
      <c r="Y72" s="103"/>
      <c r="Z72" s="104" t="s">
        <v>123</v>
      </c>
      <c r="AA72" s="103"/>
      <c r="AB72" s="41" t="s">
        <v>122</v>
      </c>
      <c r="AC72" s="103"/>
      <c r="AD72" s="41" t="s">
        <v>124</v>
      </c>
      <c r="AE72" s="105" t="s">
        <v>125</v>
      </c>
      <c r="AF72" s="106" t="str">
        <f t="shared" si="3"/>
        <v/>
      </c>
      <c r="AG72" s="108" t="s">
        <v>126</v>
      </c>
      <c r="AH72" s="107" t="str">
        <f t="shared" si="1"/>
        <v/>
      </c>
    </row>
    <row r="73" spans="1:34" ht="36.75" customHeight="1">
      <c r="A73" s="98">
        <f t="shared" si="4"/>
        <v>63</v>
      </c>
      <c r="B73" s="1095" t="str">
        <f>IF(基本情報入力シート!C116="","",基本情報入力シート!C116)</f>
        <v/>
      </c>
      <c r="C73" s="1096"/>
      <c r="D73" s="1096"/>
      <c r="E73" s="1096"/>
      <c r="F73" s="1096"/>
      <c r="G73" s="1096"/>
      <c r="H73" s="1096"/>
      <c r="I73" s="1096"/>
      <c r="J73" s="1096"/>
      <c r="K73" s="1097"/>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532" t="str">
        <f>IF(基本情報入力シート!Z116="","",基本情報入力シート!Z116)</f>
        <v/>
      </c>
      <c r="R73" s="546" t="str">
        <f>IF(基本情報入力シート!AA116="","",基本情報入力シート!AA116)</f>
        <v/>
      </c>
      <c r="S73" s="101"/>
      <c r="T73" s="102"/>
      <c r="U73" s="122" t="str">
        <f>IF(P73="","",VLOOKUP(P73,【参考】数式用!$A$5:$I$28,MATCH(T73,【参考】数式用!$C$4:$G$4,0)+2,0))</f>
        <v/>
      </c>
      <c r="V73" s="40" t="s">
        <v>121</v>
      </c>
      <c r="W73" s="103"/>
      <c r="X73" s="41" t="s">
        <v>122</v>
      </c>
      <c r="Y73" s="103"/>
      <c r="Z73" s="104" t="s">
        <v>123</v>
      </c>
      <c r="AA73" s="103"/>
      <c r="AB73" s="41" t="s">
        <v>122</v>
      </c>
      <c r="AC73" s="103"/>
      <c r="AD73" s="41" t="s">
        <v>124</v>
      </c>
      <c r="AE73" s="105" t="s">
        <v>125</v>
      </c>
      <c r="AF73" s="106" t="str">
        <f t="shared" si="3"/>
        <v/>
      </c>
      <c r="AG73" s="108" t="s">
        <v>126</v>
      </c>
      <c r="AH73" s="107" t="str">
        <f t="shared" si="1"/>
        <v/>
      </c>
    </row>
    <row r="74" spans="1:34" ht="36.75" customHeight="1">
      <c r="A74" s="98">
        <f t="shared" si="4"/>
        <v>64</v>
      </c>
      <c r="B74" s="1095" t="str">
        <f>IF(基本情報入力シート!C117="","",基本情報入力シート!C117)</f>
        <v/>
      </c>
      <c r="C74" s="1096"/>
      <c r="D74" s="1096"/>
      <c r="E74" s="1096"/>
      <c r="F74" s="1096"/>
      <c r="G74" s="1096"/>
      <c r="H74" s="1096"/>
      <c r="I74" s="1096"/>
      <c r="J74" s="1096"/>
      <c r="K74" s="1097"/>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532" t="str">
        <f>IF(基本情報入力シート!Z117="","",基本情報入力シート!Z117)</f>
        <v/>
      </c>
      <c r="R74" s="546" t="str">
        <f>IF(基本情報入力シート!AA117="","",基本情報入力シート!AA117)</f>
        <v/>
      </c>
      <c r="S74" s="101"/>
      <c r="T74" s="102"/>
      <c r="U74" s="122" t="str">
        <f>IF(P74="","",VLOOKUP(P74,【参考】数式用!$A$5:$I$28,MATCH(T74,【参考】数式用!$C$4:$G$4,0)+2,0))</f>
        <v/>
      </c>
      <c r="V74" s="40" t="s">
        <v>121</v>
      </c>
      <c r="W74" s="103"/>
      <c r="X74" s="41" t="s">
        <v>122</v>
      </c>
      <c r="Y74" s="103"/>
      <c r="Z74" s="104" t="s">
        <v>123</v>
      </c>
      <c r="AA74" s="103"/>
      <c r="AB74" s="41" t="s">
        <v>122</v>
      </c>
      <c r="AC74" s="103"/>
      <c r="AD74" s="41" t="s">
        <v>124</v>
      </c>
      <c r="AE74" s="105" t="s">
        <v>125</v>
      </c>
      <c r="AF74" s="106" t="str">
        <f t="shared" si="3"/>
        <v/>
      </c>
      <c r="AG74" s="108" t="s">
        <v>126</v>
      </c>
      <c r="AH74" s="107" t="str">
        <f t="shared" si="1"/>
        <v/>
      </c>
    </row>
    <row r="75" spans="1:34" ht="36.75" customHeight="1">
      <c r="A75" s="98">
        <f t="shared" si="4"/>
        <v>65</v>
      </c>
      <c r="B75" s="1095" t="str">
        <f>IF(基本情報入力シート!C118="","",基本情報入力シート!C118)</f>
        <v/>
      </c>
      <c r="C75" s="1096"/>
      <c r="D75" s="1096"/>
      <c r="E75" s="1096"/>
      <c r="F75" s="1096"/>
      <c r="G75" s="1096"/>
      <c r="H75" s="1096"/>
      <c r="I75" s="1096"/>
      <c r="J75" s="1096"/>
      <c r="K75" s="1097"/>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532" t="str">
        <f>IF(基本情報入力シート!Z118="","",基本情報入力シート!Z118)</f>
        <v/>
      </c>
      <c r="R75" s="546" t="str">
        <f>IF(基本情報入力シート!AA118="","",基本情報入力シート!AA118)</f>
        <v/>
      </c>
      <c r="S75" s="101"/>
      <c r="T75" s="102"/>
      <c r="U75" s="122" t="str">
        <f>IF(P75="","",VLOOKUP(P75,【参考】数式用!$A$5:$I$28,MATCH(T75,【参考】数式用!$C$4:$G$4,0)+2,0))</f>
        <v/>
      </c>
      <c r="V75" s="40" t="s">
        <v>121</v>
      </c>
      <c r="W75" s="103"/>
      <c r="X75" s="41" t="s">
        <v>122</v>
      </c>
      <c r="Y75" s="103"/>
      <c r="Z75" s="104" t="s">
        <v>123</v>
      </c>
      <c r="AA75" s="103"/>
      <c r="AB75" s="41" t="s">
        <v>122</v>
      </c>
      <c r="AC75" s="103"/>
      <c r="AD75" s="41" t="s">
        <v>124</v>
      </c>
      <c r="AE75" s="105" t="s">
        <v>125</v>
      </c>
      <c r="AF75" s="106" t="str">
        <f t="shared" si="3"/>
        <v/>
      </c>
      <c r="AG75" s="108" t="s">
        <v>126</v>
      </c>
      <c r="AH75" s="107" t="str">
        <f t="shared" si="1"/>
        <v/>
      </c>
    </row>
    <row r="76" spans="1:34" ht="36.75" customHeight="1">
      <c r="A76" s="98">
        <f t="shared" si="4"/>
        <v>66</v>
      </c>
      <c r="B76" s="1095" t="str">
        <f>IF(基本情報入力シート!C119="","",基本情報入力シート!C119)</f>
        <v/>
      </c>
      <c r="C76" s="1096"/>
      <c r="D76" s="1096"/>
      <c r="E76" s="1096"/>
      <c r="F76" s="1096"/>
      <c r="G76" s="1096"/>
      <c r="H76" s="1096"/>
      <c r="I76" s="1096"/>
      <c r="J76" s="1096"/>
      <c r="K76" s="1097"/>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532" t="str">
        <f>IF(基本情報入力シート!Z119="","",基本情報入力シート!Z119)</f>
        <v/>
      </c>
      <c r="R76" s="546" t="str">
        <f>IF(基本情報入力シート!AA119="","",基本情報入力シート!AA119)</f>
        <v/>
      </c>
      <c r="S76" s="101"/>
      <c r="T76" s="102"/>
      <c r="U76" s="122" t="str">
        <f>IF(P76="","",VLOOKUP(P76,【参考】数式用!$A$5:$I$28,MATCH(T76,【参考】数式用!$C$4:$G$4,0)+2,0))</f>
        <v/>
      </c>
      <c r="V76" s="40" t="s">
        <v>121</v>
      </c>
      <c r="W76" s="103"/>
      <c r="X76" s="41" t="s">
        <v>122</v>
      </c>
      <c r="Y76" s="103"/>
      <c r="Z76" s="104" t="s">
        <v>123</v>
      </c>
      <c r="AA76" s="103"/>
      <c r="AB76" s="41" t="s">
        <v>122</v>
      </c>
      <c r="AC76" s="103"/>
      <c r="AD76" s="41" t="s">
        <v>124</v>
      </c>
      <c r="AE76" s="105" t="s">
        <v>125</v>
      </c>
      <c r="AF76" s="106" t="str">
        <f t="shared" si="3"/>
        <v/>
      </c>
      <c r="AG76" s="108" t="s">
        <v>126</v>
      </c>
      <c r="AH76" s="107" t="str">
        <f t="shared" ref="AH76:AH110" si="5">IFERROR(ROUNDDOWN(ROUND(Q76*U76,0)*R76,0)*AF76,"")</f>
        <v/>
      </c>
    </row>
    <row r="77" spans="1:34" ht="36.75" customHeight="1">
      <c r="A77" s="98">
        <f t="shared" si="4"/>
        <v>67</v>
      </c>
      <c r="B77" s="1095" t="str">
        <f>IF(基本情報入力シート!C120="","",基本情報入力シート!C120)</f>
        <v/>
      </c>
      <c r="C77" s="1096"/>
      <c r="D77" s="1096"/>
      <c r="E77" s="1096"/>
      <c r="F77" s="1096"/>
      <c r="G77" s="1096"/>
      <c r="H77" s="1096"/>
      <c r="I77" s="1096"/>
      <c r="J77" s="1096"/>
      <c r="K77" s="1097"/>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532" t="str">
        <f>IF(基本情報入力シート!Z120="","",基本情報入力シート!Z120)</f>
        <v/>
      </c>
      <c r="R77" s="546" t="str">
        <f>IF(基本情報入力シート!AA120="","",基本情報入力シート!AA120)</f>
        <v/>
      </c>
      <c r="S77" s="101"/>
      <c r="T77" s="102"/>
      <c r="U77" s="122" t="str">
        <f>IF(P77="","",VLOOKUP(P77,【参考】数式用!$A$5:$I$28,MATCH(T77,【参考】数式用!$C$4:$G$4,0)+2,0))</f>
        <v/>
      </c>
      <c r="V77" s="40" t="s">
        <v>121</v>
      </c>
      <c r="W77" s="103"/>
      <c r="X77" s="41" t="s">
        <v>122</v>
      </c>
      <c r="Y77" s="103"/>
      <c r="Z77" s="104" t="s">
        <v>123</v>
      </c>
      <c r="AA77" s="103"/>
      <c r="AB77" s="41" t="s">
        <v>122</v>
      </c>
      <c r="AC77" s="103"/>
      <c r="AD77" s="41" t="s">
        <v>124</v>
      </c>
      <c r="AE77" s="105" t="s">
        <v>125</v>
      </c>
      <c r="AF77" s="106" t="str">
        <f t="shared" si="3"/>
        <v/>
      </c>
      <c r="AG77" s="108" t="s">
        <v>126</v>
      </c>
      <c r="AH77" s="107" t="str">
        <f t="shared" si="5"/>
        <v/>
      </c>
    </row>
    <row r="78" spans="1:34" ht="36.75" customHeight="1">
      <c r="A78" s="98">
        <f t="shared" si="4"/>
        <v>68</v>
      </c>
      <c r="B78" s="1095" t="str">
        <f>IF(基本情報入力シート!C121="","",基本情報入力シート!C121)</f>
        <v/>
      </c>
      <c r="C78" s="1096"/>
      <c r="D78" s="1096"/>
      <c r="E78" s="1096"/>
      <c r="F78" s="1096"/>
      <c r="G78" s="1096"/>
      <c r="H78" s="1096"/>
      <c r="I78" s="1096"/>
      <c r="J78" s="1096"/>
      <c r="K78" s="1097"/>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532" t="str">
        <f>IF(基本情報入力シート!Z121="","",基本情報入力シート!Z121)</f>
        <v/>
      </c>
      <c r="R78" s="546" t="str">
        <f>IF(基本情報入力シート!AA121="","",基本情報入力シート!AA121)</f>
        <v/>
      </c>
      <c r="S78" s="101"/>
      <c r="T78" s="102"/>
      <c r="U78" s="122" t="str">
        <f>IF(P78="","",VLOOKUP(P78,【参考】数式用!$A$5:$I$28,MATCH(T78,【参考】数式用!$C$4:$G$4,0)+2,0))</f>
        <v/>
      </c>
      <c r="V78" s="40" t="s">
        <v>121</v>
      </c>
      <c r="W78" s="103"/>
      <c r="X78" s="41" t="s">
        <v>122</v>
      </c>
      <c r="Y78" s="103"/>
      <c r="Z78" s="104" t="s">
        <v>123</v>
      </c>
      <c r="AA78" s="103"/>
      <c r="AB78" s="41" t="s">
        <v>122</v>
      </c>
      <c r="AC78" s="103"/>
      <c r="AD78" s="41" t="s">
        <v>124</v>
      </c>
      <c r="AE78" s="105" t="s">
        <v>125</v>
      </c>
      <c r="AF78" s="106" t="str">
        <f t="shared" si="3"/>
        <v/>
      </c>
      <c r="AG78" s="108" t="s">
        <v>126</v>
      </c>
      <c r="AH78" s="107" t="str">
        <f t="shared" si="5"/>
        <v/>
      </c>
    </row>
    <row r="79" spans="1:34" ht="36.75" customHeight="1">
      <c r="A79" s="98">
        <f t="shared" si="4"/>
        <v>69</v>
      </c>
      <c r="B79" s="1095" t="str">
        <f>IF(基本情報入力シート!C122="","",基本情報入力シート!C122)</f>
        <v/>
      </c>
      <c r="C79" s="1096"/>
      <c r="D79" s="1096"/>
      <c r="E79" s="1096"/>
      <c r="F79" s="1096"/>
      <c r="G79" s="1096"/>
      <c r="H79" s="1096"/>
      <c r="I79" s="1096"/>
      <c r="J79" s="1096"/>
      <c r="K79" s="1097"/>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532" t="str">
        <f>IF(基本情報入力シート!Z122="","",基本情報入力シート!Z122)</f>
        <v/>
      </c>
      <c r="R79" s="546" t="str">
        <f>IF(基本情報入力シート!AA122="","",基本情報入力シート!AA122)</f>
        <v/>
      </c>
      <c r="S79" s="101"/>
      <c r="T79" s="102"/>
      <c r="U79" s="122" t="str">
        <f>IF(P79="","",VLOOKUP(P79,【参考】数式用!$A$5:$I$28,MATCH(T79,【参考】数式用!$C$4:$G$4,0)+2,0))</f>
        <v/>
      </c>
      <c r="V79" s="40" t="s">
        <v>121</v>
      </c>
      <c r="W79" s="103"/>
      <c r="X79" s="41" t="s">
        <v>122</v>
      </c>
      <c r="Y79" s="103"/>
      <c r="Z79" s="104" t="s">
        <v>123</v>
      </c>
      <c r="AA79" s="103"/>
      <c r="AB79" s="41" t="s">
        <v>122</v>
      </c>
      <c r="AC79" s="103"/>
      <c r="AD79" s="41" t="s">
        <v>124</v>
      </c>
      <c r="AE79" s="105" t="s">
        <v>125</v>
      </c>
      <c r="AF79" s="106" t="str">
        <f t="shared" si="3"/>
        <v/>
      </c>
      <c r="AG79" s="108" t="s">
        <v>126</v>
      </c>
      <c r="AH79" s="107" t="str">
        <f t="shared" si="5"/>
        <v/>
      </c>
    </row>
    <row r="80" spans="1:34" ht="36.75" customHeight="1">
      <c r="A80" s="98">
        <f t="shared" si="4"/>
        <v>70</v>
      </c>
      <c r="B80" s="1095" t="str">
        <f>IF(基本情報入力シート!C123="","",基本情報入力シート!C123)</f>
        <v/>
      </c>
      <c r="C80" s="1096"/>
      <c r="D80" s="1096"/>
      <c r="E80" s="1096"/>
      <c r="F80" s="1096"/>
      <c r="G80" s="1096"/>
      <c r="H80" s="1096"/>
      <c r="I80" s="1096"/>
      <c r="J80" s="1096"/>
      <c r="K80" s="1097"/>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532" t="str">
        <f>IF(基本情報入力シート!Z123="","",基本情報入力シート!Z123)</f>
        <v/>
      </c>
      <c r="R80" s="546" t="str">
        <f>IF(基本情報入力シート!AA123="","",基本情報入力シート!AA123)</f>
        <v/>
      </c>
      <c r="S80" s="101"/>
      <c r="T80" s="102"/>
      <c r="U80" s="122" t="str">
        <f>IF(P80="","",VLOOKUP(P80,【参考】数式用!$A$5:$I$28,MATCH(T80,【参考】数式用!$C$4:$G$4,0)+2,0))</f>
        <v/>
      </c>
      <c r="V80" s="40" t="s">
        <v>121</v>
      </c>
      <c r="W80" s="103"/>
      <c r="X80" s="41" t="s">
        <v>122</v>
      </c>
      <c r="Y80" s="103"/>
      <c r="Z80" s="104" t="s">
        <v>123</v>
      </c>
      <c r="AA80" s="103"/>
      <c r="AB80" s="41" t="s">
        <v>122</v>
      </c>
      <c r="AC80" s="103"/>
      <c r="AD80" s="41" t="s">
        <v>124</v>
      </c>
      <c r="AE80" s="105" t="s">
        <v>125</v>
      </c>
      <c r="AF80" s="106" t="str">
        <f t="shared" ref="AF80:AF110" si="6">IF(W80&gt;=1,(AA80*12+AC80)-(W80*12+Y80)+1,"")</f>
        <v/>
      </c>
      <c r="AG80" s="108" t="s">
        <v>126</v>
      </c>
      <c r="AH80" s="107" t="str">
        <f t="shared" si="5"/>
        <v/>
      </c>
    </row>
    <row r="81" spans="1:34" ht="36.75" customHeight="1">
      <c r="A81" s="98">
        <f t="shared" si="4"/>
        <v>71</v>
      </c>
      <c r="B81" s="1095" t="str">
        <f>IF(基本情報入力シート!C124="","",基本情報入力シート!C124)</f>
        <v/>
      </c>
      <c r="C81" s="1096"/>
      <c r="D81" s="1096"/>
      <c r="E81" s="1096"/>
      <c r="F81" s="1096"/>
      <c r="G81" s="1096"/>
      <c r="H81" s="1096"/>
      <c r="I81" s="1096"/>
      <c r="J81" s="1096"/>
      <c r="K81" s="1097"/>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532" t="str">
        <f>IF(基本情報入力シート!Z124="","",基本情報入力シート!Z124)</f>
        <v/>
      </c>
      <c r="R81" s="546" t="str">
        <f>IF(基本情報入力シート!AA124="","",基本情報入力シート!AA124)</f>
        <v/>
      </c>
      <c r="S81" s="101"/>
      <c r="T81" s="102"/>
      <c r="U81" s="122" t="str">
        <f>IF(P81="","",VLOOKUP(P81,【参考】数式用!$A$5:$I$28,MATCH(T81,【参考】数式用!$C$4:$G$4,0)+2,0))</f>
        <v/>
      </c>
      <c r="V81" s="40" t="s">
        <v>121</v>
      </c>
      <c r="W81" s="103"/>
      <c r="X81" s="41" t="s">
        <v>122</v>
      </c>
      <c r="Y81" s="103"/>
      <c r="Z81" s="104" t="s">
        <v>123</v>
      </c>
      <c r="AA81" s="103"/>
      <c r="AB81" s="41" t="s">
        <v>122</v>
      </c>
      <c r="AC81" s="103"/>
      <c r="AD81" s="41" t="s">
        <v>124</v>
      </c>
      <c r="AE81" s="105" t="s">
        <v>125</v>
      </c>
      <c r="AF81" s="106" t="str">
        <f t="shared" si="6"/>
        <v/>
      </c>
      <c r="AG81" s="108" t="s">
        <v>126</v>
      </c>
      <c r="AH81" s="107" t="str">
        <f t="shared" si="5"/>
        <v/>
      </c>
    </row>
    <row r="82" spans="1:34" ht="36.75" customHeight="1">
      <c r="A82" s="98">
        <f t="shared" si="4"/>
        <v>72</v>
      </c>
      <c r="B82" s="1095" t="str">
        <f>IF(基本情報入力シート!C125="","",基本情報入力シート!C125)</f>
        <v/>
      </c>
      <c r="C82" s="1096"/>
      <c r="D82" s="1096"/>
      <c r="E82" s="1096"/>
      <c r="F82" s="1096"/>
      <c r="G82" s="1096"/>
      <c r="H82" s="1096"/>
      <c r="I82" s="1096"/>
      <c r="J82" s="1096"/>
      <c r="K82" s="1097"/>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532" t="str">
        <f>IF(基本情報入力シート!Z125="","",基本情報入力シート!Z125)</f>
        <v/>
      </c>
      <c r="R82" s="546" t="str">
        <f>IF(基本情報入力シート!AA125="","",基本情報入力シート!AA125)</f>
        <v/>
      </c>
      <c r="S82" s="101"/>
      <c r="T82" s="102"/>
      <c r="U82" s="122" t="str">
        <f>IF(P82="","",VLOOKUP(P82,【参考】数式用!$A$5:$I$28,MATCH(T82,【参考】数式用!$C$4:$G$4,0)+2,0))</f>
        <v/>
      </c>
      <c r="V82" s="40" t="s">
        <v>121</v>
      </c>
      <c r="W82" s="103"/>
      <c r="X82" s="41" t="s">
        <v>122</v>
      </c>
      <c r="Y82" s="103"/>
      <c r="Z82" s="104" t="s">
        <v>123</v>
      </c>
      <c r="AA82" s="103"/>
      <c r="AB82" s="41" t="s">
        <v>122</v>
      </c>
      <c r="AC82" s="103"/>
      <c r="AD82" s="41" t="s">
        <v>124</v>
      </c>
      <c r="AE82" s="105" t="s">
        <v>125</v>
      </c>
      <c r="AF82" s="106" t="str">
        <f t="shared" si="6"/>
        <v/>
      </c>
      <c r="AG82" s="108" t="s">
        <v>126</v>
      </c>
      <c r="AH82" s="107" t="str">
        <f t="shared" si="5"/>
        <v/>
      </c>
    </row>
    <row r="83" spans="1:34" ht="36.75" customHeight="1">
      <c r="A83" s="98">
        <f t="shared" si="4"/>
        <v>73</v>
      </c>
      <c r="B83" s="1095" t="str">
        <f>IF(基本情報入力シート!C126="","",基本情報入力シート!C126)</f>
        <v/>
      </c>
      <c r="C83" s="1096"/>
      <c r="D83" s="1096"/>
      <c r="E83" s="1096"/>
      <c r="F83" s="1096"/>
      <c r="G83" s="1096"/>
      <c r="H83" s="1096"/>
      <c r="I83" s="1096"/>
      <c r="J83" s="1096"/>
      <c r="K83" s="1097"/>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532" t="str">
        <f>IF(基本情報入力シート!Z126="","",基本情報入力シート!Z126)</f>
        <v/>
      </c>
      <c r="R83" s="546" t="str">
        <f>IF(基本情報入力シート!AA126="","",基本情報入力シート!AA126)</f>
        <v/>
      </c>
      <c r="S83" s="101"/>
      <c r="T83" s="102"/>
      <c r="U83" s="122" t="str">
        <f>IF(P83="","",VLOOKUP(P83,【参考】数式用!$A$5:$I$28,MATCH(T83,【参考】数式用!$C$4:$G$4,0)+2,0))</f>
        <v/>
      </c>
      <c r="V83" s="40" t="s">
        <v>121</v>
      </c>
      <c r="W83" s="103"/>
      <c r="X83" s="41" t="s">
        <v>122</v>
      </c>
      <c r="Y83" s="103"/>
      <c r="Z83" s="104" t="s">
        <v>123</v>
      </c>
      <c r="AA83" s="103"/>
      <c r="AB83" s="41" t="s">
        <v>122</v>
      </c>
      <c r="AC83" s="103"/>
      <c r="AD83" s="41" t="s">
        <v>124</v>
      </c>
      <c r="AE83" s="105" t="s">
        <v>125</v>
      </c>
      <c r="AF83" s="106" t="str">
        <f t="shared" si="6"/>
        <v/>
      </c>
      <c r="AG83" s="108" t="s">
        <v>126</v>
      </c>
      <c r="AH83" s="107" t="str">
        <f t="shared" si="5"/>
        <v/>
      </c>
    </row>
    <row r="84" spans="1:34" ht="36.75" customHeight="1">
      <c r="A84" s="98">
        <f t="shared" si="4"/>
        <v>74</v>
      </c>
      <c r="B84" s="1095" t="str">
        <f>IF(基本情報入力シート!C127="","",基本情報入力シート!C127)</f>
        <v/>
      </c>
      <c r="C84" s="1096"/>
      <c r="D84" s="1096"/>
      <c r="E84" s="1096"/>
      <c r="F84" s="1096"/>
      <c r="G84" s="1096"/>
      <c r="H84" s="1096"/>
      <c r="I84" s="1096"/>
      <c r="J84" s="1096"/>
      <c r="K84" s="1097"/>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532" t="str">
        <f>IF(基本情報入力シート!Z127="","",基本情報入力シート!Z127)</f>
        <v/>
      </c>
      <c r="R84" s="546" t="str">
        <f>IF(基本情報入力シート!AA127="","",基本情報入力シート!AA127)</f>
        <v/>
      </c>
      <c r="S84" s="101"/>
      <c r="T84" s="102"/>
      <c r="U84" s="122" t="str">
        <f>IF(P84="","",VLOOKUP(P84,【参考】数式用!$A$5:$I$28,MATCH(T84,【参考】数式用!$C$4:$G$4,0)+2,0))</f>
        <v/>
      </c>
      <c r="V84" s="40" t="s">
        <v>121</v>
      </c>
      <c r="W84" s="103"/>
      <c r="X84" s="41" t="s">
        <v>122</v>
      </c>
      <c r="Y84" s="103"/>
      <c r="Z84" s="104" t="s">
        <v>123</v>
      </c>
      <c r="AA84" s="103"/>
      <c r="AB84" s="41" t="s">
        <v>122</v>
      </c>
      <c r="AC84" s="103"/>
      <c r="AD84" s="41" t="s">
        <v>124</v>
      </c>
      <c r="AE84" s="105" t="s">
        <v>125</v>
      </c>
      <c r="AF84" s="106" t="str">
        <f t="shared" si="6"/>
        <v/>
      </c>
      <c r="AG84" s="108" t="s">
        <v>126</v>
      </c>
      <c r="AH84" s="107" t="str">
        <f t="shared" si="5"/>
        <v/>
      </c>
    </row>
    <row r="85" spans="1:34" ht="36.75" customHeight="1">
      <c r="A85" s="98">
        <f t="shared" si="4"/>
        <v>75</v>
      </c>
      <c r="B85" s="1095" t="str">
        <f>IF(基本情報入力シート!C128="","",基本情報入力シート!C128)</f>
        <v/>
      </c>
      <c r="C85" s="1096"/>
      <c r="D85" s="1096"/>
      <c r="E85" s="1096"/>
      <c r="F85" s="1096"/>
      <c r="G85" s="1096"/>
      <c r="H85" s="1096"/>
      <c r="I85" s="1096"/>
      <c r="J85" s="1096"/>
      <c r="K85" s="1097"/>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532" t="str">
        <f>IF(基本情報入力シート!Z128="","",基本情報入力シート!Z128)</f>
        <v/>
      </c>
      <c r="R85" s="546" t="str">
        <f>IF(基本情報入力シート!AA128="","",基本情報入力シート!AA128)</f>
        <v/>
      </c>
      <c r="S85" s="101"/>
      <c r="T85" s="102"/>
      <c r="U85" s="122" t="str">
        <f>IF(P85="","",VLOOKUP(P85,【参考】数式用!$A$5:$I$28,MATCH(T85,【参考】数式用!$C$4:$G$4,0)+2,0))</f>
        <v/>
      </c>
      <c r="V85" s="40" t="s">
        <v>121</v>
      </c>
      <c r="W85" s="103"/>
      <c r="X85" s="41" t="s">
        <v>122</v>
      </c>
      <c r="Y85" s="103"/>
      <c r="Z85" s="104" t="s">
        <v>123</v>
      </c>
      <c r="AA85" s="103"/>
      <c r="AB85" s="41" t="s">
        <v>122</v>
      </c>
      <c r="AC85" s="103"/>
      <c r="AD85" s="41" t="s">
        <v>124</v>
      </c>
      <c r="AE85" s="105" t="s">
        <v>125</v>
      </c>
      <c r="AF85" s="106" t="str">
        <f t="shared" si="6"/>
        <v/>
      </c>
      <c r="AG85" s="108" t="s">
        <v>126</v>
      </c>
      <c r="AH85" s="107" t="str">
        <f t="shared" si="5"/>
        <v/>
      </c>
    </row>
    <row r="86" spans="1:34" ht="36.75" customHeight="1">
      <c r="A86" s="98">
        <f t="shared" si="4"/>
        <v>76</v>
      </c>
      <c r="B86" s="1095" t="str">
        <f>IF(基本情報入力シート!C129="","",基本情報入力シート!C129)</f>
        <v/>
      </c>
      <c r="C86" s="1096"/>
      <c r="D86" s="1096"/>
      <c r="E86" s="1096"/>
      <c r="F86" s="1096"/>
      <c r="G86" s="1096"/>
      <c r="H86" s="1096"/>
      <c r="I86" s="1096"/>
      <c r="J86" s="1096"/>
      <c r="K86" s="1097"/>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532" t="str">
        <f>IF(基本情報入力シート!Z129="","",基本情報入力シート!Z129)</f>
        <v/>
      </c>
      <c r="R86" s="546" t="str">
        <f>IF(基本情報入力シート!AA129="","",基本情報入力シート!AA129)</f>
        <v/>
      </c>
      <c r="S86" s="101"/>
      <c r="T86" s="102"/>
      <c r="U86" s="122" t="str">
        <f>IF(P86="","",VLOOKUP(P86,【参考】数式用!$A$5:$I$28,MATCH(T86,【参考】数式用!$C$4:$G$4,0)+2,0))</f>
        <v/>
      </c>
      <c r="V86" s="40" t="s">
        <v>121</v>
      </c>
      <c r="W86" s="103"/>
      <c r="X86" s="41" t="s">
        <v>122</v>
      </c>
      <c r="Y86" s="103"/>
      <c r="Z86" s="104" t="s">
        <v>123</v>
      </c>
      <c r="AA86" s="103"/>
      <c r="AB86" s="41" t="s">
        <v>122</v>
      </c>
      <c r="AC86" s="103"/>
      <c r="AD86" s="41" t="s">
        <v>124</v>
      </c>
      <c r="AE86" s="105" t="s">
        <v>125</v>
      </c>
      <c r="AF86" s="106" t="str">
        <f t="shared" si="6"/>
        <v/>
      </c>
      <c r="AG86" s="108" t="s">
        <v>126</v>
      </c>
      <c r="AH86" s="107" t="str">
        <f t="shared" si="5"/>
        <v/>
      </c>
    </row>
    <row r="87" spans="1:34" ht="36.75" customHeight="1">
      <c r="A87" s="98">
        <f t="shared" si="4"/>
        <v>77</v>
      </c>
      <c r="B87" s="1095" t="str">
        <f>IF(基本情報入力シート!C130="","",基本情報入力シート!C130)</f>
        <v/>
      </c>
      <c r="C87" s="1096"/>
      <c r="D87" s="1096"/>
      <c r="E87" s="1096"/>
      <c r="F87" s="1096"/>
      <c r="G87" s="1096"/>
      <c r="H87" s="1096"/>
      <c r="I87" s="1096"/>
      <c r="J87" s="1096"/>
      <c r="K87" s="1097"/>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532" t="str">
        <f>IF(基本情報入力シート!Z130="","",基本情報入力シート!Z130)</f>
        <v/>
      </c>
      <c r="R87" s="546" t="str">
        <f>IF(基本情報入力シート!AA130="","",基本情報入力シート!AA130)</f>
        <v/>
      </c>
      <c r="S87" s="101"/>
      <c r="T87" s="102"/>
      <c r="U87" s="122" t="str">
        <f>IF(P87="","",VLOOKUP(P87,【参考】数式用!$A$5:$I$28,MATCH(T87,【参考】数式用!$C$4:$G$4,0)+2,0))</f>
        <v/>
      </c>
      <c r="V87" s="40" t="s">
        <v>121</v>
      </c>
      <c r="W87" s="103"/>
      <c r="X87" s="41" t="s">
        <v>122</v>
      </c>
      <c r="Y87" s="103"/>
      <c r="Z87" s="104" t="s">
        <v>123</v>
      </c>
      <c r="AA87" s="103"/>
      <c r="AB87" s="41" t="s">
        <v>122</v>
      </c>
      <c r="AC87" s="103"/>
      <c r="AD87" s="41" t="s">
        <v>124</v>
      </c>
      <c r="AE87" s="105" t="s">
        <v>125</v>
      </c>
      <c r="AF87" s="106" t="str">
        <f t="shared" si="6"/>
        <v/>
      </c>
      <c r="AG87" s="108" t="s">
        <v>126</v>
      </c>
      <c r="AH87" s="107" t="str">
        <f t="shared" si="5"/>
        <v/>
      </c>
    </row>
    <row r="88" spans="1:34" ht="36.75" customHeight="1">
      <c r="A88" s="98">
        <f t="shared" si="4"/>
        <v>78</v>
      </c>
      <c r="B88" s="1095" t="str">
        <f>IF(基本情報入力シート!C131="","",基本情報入力シート!C131)</f>
        <v/>
      </c>
      <c r="C88" s="1096"/>
      <c r="D88" s="1096"/>
      <c r="E88" s="1096"/>
      <c r="F88" s="1096"/>
      <c r="G88" s="1096"/>
      <c r="H88" s="1096"/>
      <c r="I88" s="1096"/>
      <c r="J88" s="1096"/>
      <c r="K88" s="1097"/>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532" t="str">
        <f>IF(基本情報入力シート!Z131="","",基本情報入力シート!Z131)</f>
        <v/>
      </c>
      <c r="R88" s="546" t="str">
        <f>IF(基本情報入力シート!AA131="","",基本情報入力シート!AA131)</f>
        <v/>
      </c>
      <c r="S88" s="101"/>
      <c r="T88" s="102"/>
      <c r="U88" s="122" t="str">
        <f>IF(P88="","",VLOOKUP(P88,【参考】数式用!$A$5:$I$28,MATCH(T88,【参考】数式用!$C$4:$G$4,0)+2,0))</f>
        <v/>
      </c>
      <c r="V88" s="40" t="s">
        <v>121</v>
      </c>
      <c r="W88" s="103"/>
      <c r="X88" s="41" t="s">
        <v>122</v>
      </c>
      <c r="Y88" s="103"/>
      <c r="Z88" s="104" t="s">
        <v>123</v>
      </c>
      <c r="AA88" s="103"/>
      <c r="AB88" s="41" t="s">
        <v>122</v>
      </c>
      <c r="AC88" s="103"/>
      <c r="AD88" s="41" t="s">
        <v>124</v>
      </c>
      <c r="AE88" s="105" t="s">
        <v>125</v>
      </c>
      <c r="AF88" s="106" t="str">
        <f t="shared" si="6"/>
        <v/>
      </c>
      <c r="AG88" s="108" t="s">
        <v>126</v>
      </c>
      <c r="AH88" s="107" t="str">
        <f t="shared" si="5"/>
        <v/>
      </c>
    </row>
    <row r="89" spans="1:34" ht="36.75" customHeight="1">
      <c r="A89" s="98">
        <f t="shared" si="4"/>
        <v>79</v>
      </c>
      <c r="B89" s="1095" t="str">
        <f>IF(基本情報入力シート!C132="","",基本情報入力シート!C132)</f>
        <v/>
      </c>
      <c r="C89" s="1096"/>
      <c r="D89" s="1096"/>
      <c r="E89" s="1096"/>
      <c r="F89" s="1096"/>
      <c r="G89" s="1096"/>
      <c r="H89" s="1096"/>
      <c r="I89" s="1096"/>
      <c r="J89" s="1096"/>
      <c r="K89" s="1097"/>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532" t="str">
        <f>IF(基本情報入力シート!Z132="","",基本情報入力シート!Z132)</f>
        <v/>
      </c>
      <c r="R89" s="546" t="str">
        <f>IF(基本情報入力シート!AA132="","",基本情報入力シート!AA132)</f>
        <v/>
      </c>
      <c r="S89" s="101"/>
      <c r="T89" s="102"/>
      <c r="U89" s="122" t="str">
        <f>IF(P89="","",VLOOKUP(P89,【参考】数式用!$A$5:$I$28,MATCH(T89,【参考】数式用!$C$4:$G$4,0)+2,0))</f>
        <v/>
      </c>
      <c r="V89" s="40" t="s">
        <v>121</v>
      </c>
      <c r="W89" s="103"/>
      <c r="X89" s="41" t="s">
        <v>122</v>
      </c>
      <c r="Y89" s="103"/>
      <c r="Z89" s="104" t="s">
        <v>123</v>
      </c>
      <c r="AA89" s="103"/>
      <c r="AB89" s="41" t="s">
        <v>122</v>
      </c>
      <c r="AC89" s="103"/>
      <c r="AD89" s="41" t="s">
        <v>124</v>
      </c>
      <c r="AE89" s="105" t="s">
        <v>125</v>
      </c>
      <c r="AF89" s="106" t="str">
        <f t="shared" si="6"/>
        <v/>
      </c>
      <c r="AG89" s="108" t="s">
        <v>126</v>
      </c>
      <c r="AH89" s="107" t="str">
        <f t="shared" si="5"/>
        <v/>
      </c>
    </row>
    <row r="90" spans="1:34" ht="36.75" customHeight="1">
      <c r="A90" s="98">
        <f t="shared" ref="A90:A110" si="7">A89+1</f>
        <v>80</v>
      </c>
      <c r="B90" s="1095" t="str">
        <f>IF(基本情報入力シート!C133="","",基本情報入力シート!C133)</f>
        <v/>
      </c>
      <c r="C90" s="1096"/>
      <c r="D90" s="1096"/>
      <c r="E90" s="1096"/>
      <c r="F90" s="1096"/>
      <c r="G90" s="1096"/>
      <c r="H90" s="1096"/>
      <c r="I90" s="1096"/>
      <c r="J90" s="1096"/>
      <c r="K90" s="1097"/>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532" t="str">
        <f>IF(基本情報入力シート!Z133="","",基本情報入力シート!Z133)</f>
        <v/>
      </c>
      <c r="R90" s="546" t="str">
        <f>IF(基本情報入力シート!AA133="","",基本情報入力シート!AA133)</f>
        <v/>
      </c>
      <c r="S90" s="101"/>
      <c r="T90" s="102"/>
      <c r="U90" s="122" t="str">
        <f>IF(P90="","",VLOOKUP(P90,【参考】数式用!$A$5:$I$28,MATCH(T90,【参考】数式用!$C$4:$G$4,0)+2,0))</f>
        <v/>
      </c>
      <c r="V90" s="40" t="s">
        <v>121</v>
      </c>
      <c r="W90" s="103"/>
      <c r="X90" s="41" t="s">
        <v>122</v>
      </c>
      <c r="Y90" s="103"/>
      <c r="Z90" s="104" t="s">
        <v>123</v>
      </c>
      <c r="AA90" s="103"/>
      <c r="AB90" s="41" t="s">
        <v>122</v>
      </c>
      <c r="AC90" s="103"/>
      <c r="AD90" s="41" t="s">
        <v>124</v>
      </c>
      <c r="AE90" s="105" t="s">
        <v>125</v>
      </c>
      <c r="AF90" s="106" t="str">
        <f t="shared" si="6"/>
        <v/>
      </c>
      <c r="AG90" s="108" t="s">
        <v>126</v>
      </c>
      <c r="AH90" s="107" t="str">
        <f t="shared" si="5"/>
        <v/>
      </c>
    </row>
    <row r="91" spans="1:34" ht="36.75" customHeight="1">
      <c r="A91" s="98">
        <f t="shared" si="7"/>
        <v>81</v>
      </c>
      <c r="B91" s="1095" t="str">
        <f>IF(基本情報入力シート!C134="","",基本情報入力シート!C134)</f>
        <v/>
      </c>
      <c r="C91" s="1096"/>
      <c r="D91" s="1096"/>
      <c r="E91" s="1096"/>
      <c r="F91" s="1096"/>
      <c r="G91" s="1096"/>
      <c r="H91" s="1096"/>
      <c r="I91" s="1096"/>
      <c r="J91" s="1096"/>
      <c r="K91" s="1097"/>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532" t="str">
        <f>IF(基本情報入力シート!Z134="","",基本情報入力シート!Z134)</f>
        <v/>
      </c>
      <c r="R91" s="546" t="str">
        <f>IF(基本情報入力シート!AA134="","",基本情報入力シート!AA134)</f>
        <v/>
      </c>
      <c r="S91" s="101"/>
      <c r="T91" s="102"/>
      <c r="U91" s="122" t="str">
        <f>IF(P91="","",VLOOKUP(P91,【参考】数式用!$A$5:$I$28,MATCH(T91,【参考】数式用!$C$4:$G$4,0)+2,0))</f>
        <v/>
      </c>
      <c r="V91" s="40" t="s">
        <v>121</v>
      </c>
      <c r="W91" s="103"/>
      <c r="X91" s="41" t="s">
        <v>122</v>
      </c>
      <c r="Y91" s="103"/>
      <c r="Z91" s="104" t="s">
        <v>123</v>
      </c>
      <c r="AA91" s="103"/>
      <c r="AB91" s="41" t="s">
        <v>122</v>
      </c>
      <c r="AC91" s="103"/>
      <c r="AD91" s="41" t="s">
        <v>124</v>
      </c>
      <c r="AE91" s="105" t="s">
        <v>125</v>
      </c>
      <c r="AF91" s="106" t="str">
        <f t="shared" si="6"/>
        <v/>
      </c>
      <c r="AG91" s="108" t="s">
        <v>126</v>
      </c>
      <c r="AH91" s="107" t="str">
        <f t="shared" si="5"/>
        <v/>
      </c>
    </row>
    <row r="92" spans="1:34" ht="36.75" customHeight="1">
      <c r="A92" s="98">
        <f t="shared" si="7"/>
        <v>82</v>
      </c>
      <c r="B92" s="1095" t="str">
        <f>IF(基本情報入力シート!C135="","",基本情報入力シート!C135)</f>
        <v/>
      </c>
      <c r="C92" s="1096"/>
      <c r="D92" s="1096"/>
      <c r="E92" s="1096"/>
      <c r="F92" s="1096"/>
      <c r="G92" s="1096"/>
      <c r="H92" s="1096"/>
      <c r="I92" s="1096"/>
      <c r="J92" s="1096"/>
      <c r="K92" s="1097"/>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532" t="str">
        <f>IF(基本情報入力シート!Z135="","",基本情報入力シート!Z135)</f>
        <v/>
      </c>
      <c r="R92" s="546" t="str">
        <f>IF(基本情報入力シート!AA135="","",基本情報入力シート!AA135)</f>
        <v/>
      </c>
      <c r="S92" s="101"/>
      <c r="T92" s="102"/>
      <c r="U92" s="122" t="str">
        <f>IF(P92="","",VLOOKUP(P92,【参考】数式用!$A$5:$I$28,MATCH(T92,【参考】数式用!$C$4:$G$4,0)+2,0))</f>
        <v/>
      </c>
      <c r="V92" s="40" t="s">
        <v>121</v>
      </c>
      <c r="W92" s="103"/>
      <c r="X92" s="41" t="s">
        <v>122</v>
      </c>
      <c r="Y92" s="103"/>
      <c r="Z92" s="104" t="s">
        <v>123</v>
      </c>
      <c r="AA92" s="103"/>
      <c r="AB92" s="41" t="s">
        <v>122</v>
      </c>
      <c r="AC92" s="103"/>
      <c r="AD92" s="41" t="s">
        <v>124</v>
      </c>
      <c r="AE92" s="105" t="s">
        <v>125</v>
      </c>
      <c r="AF92" s="106" t="str">
        <f t="shared" si="6"/>
        <v/>
      </c>
      <c r="AG92" s="108" t="s">
        <v>126</v>
      </c>
      <c r="AH92" s="107" t="str">
        <f t="shared" si="5"/>
        <v/>
      </c>
    </row>
    <row r="93" spans="1:34" ht="36.75" customHeight="1">
      <c r="A93" s="98">
        <f t="shared" si="7"/>
        <v>83</v>
      </c>
      <c r="B93" s="1095" t="str">
        <f>IF(基本情報入力シート!C136="","",基本情報入力シート!C136)</f>
        <v/>
      </c>
      <c r="C93" s="1096"/>
      <c r="D93" s="1096"/>
      <c r="E93" s="1096"/>
      <c r="F93" s="1096"/>
      <c r="G93" s="1096"/>
      <c r="H93" s="1096"/>
      <c r="I93" s="1096"/>
      <c r="J93" s="1096"/>
      <c r="K93" s="1097"/>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532" t="str">
        <f>IF(基本情報入力シート!Z136="","",基本情報入力シート!Z136)</f>
        <v/>
      </c>
      <c r="R93" s="546" t="str">
        <f>IF(基本情報入力シート!AA136="","",基本情報入力シート!AA136)</f>
        <v/>
      </c>
      <c r="S93" s="101"/>
      <c r="T93" s="102"/>
      <c r="U93" s="122" t="str">
        <f>IF(P93="","",VLOOKUP(P93,【参考】数式用!$A$5:$I$28,MATCH(T93,【参考】数式用!$C$4:$G$4,0)+2,0))</f>
        <v/>
      </c>
      <c r="V93" s="40" t="s">
        <v>121</v>
      </c>
      <c r="W93" s="103"/>
      <c r="X93" s="41" t="s">
        <v>122</v>
      </c>
      <c r="Y93" s="103"/>
      <c r="Z93" s="104" t="s">
        <v>123</v>
      </c>
      <c r="AA93" s="103"/>
      <c r="AB93" s="41" t="s">
        <v>122</v>
      </c>
      <c r="AC93" s="103"/>
      <c r="AD93" s="41" t="s">
        <v>124</v>
      </c>
      <c r="AE93" s="105" t="s">
        <v>125</v>
      </c>
      <c r="AF93" s="106" t="str">
        <f t="shared" si="6"/>
        <v/>
      </c>
      <c r="AG93" s="108" t="s">
        <v>126</v>
      </c>
      <c r="AH93" s="107" t="str">
        <f t="shared" si="5"/>
        <v/>
      </c>
    </row>
    <row r="94" spans="1:34" ht="36.75" customHeight="1">
      <c r="A94" s="98">
        <f t="shared" si="7"/>
        <v>84</v>
      </c>
      <c r="B94" s="1095" t="str">
        <f>IF(基本情報入力シート!C137="","",基本情報入力シート!C137)</f>
        <v/>
      </c>
      <c r="C94" s="1096"/>
      <c r="D94" s="1096"/>
      <c r="E94" s="1096"/>
      <c r="F94" s="1096"/>
      <c r="G94" s="1096"/>
      <c r="H94" s="1096"/>
      <c r="I94" s="1096"/>
      <c r="J94" s="1096"/>
      <c r="K94" s="1097"/>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532" t="str">
        <f>IF(基本情報入力シート!Z137="","",基本情報入力シート!Z137)</f>
        <v/>
      </c>
      <c r="R94" s="546" t="str">
        <f>IF(基本情報入力シート!AA137="","",基本情報入力シート!AA137)</f>
        <v/>
      </c>
      <c r="S94" s="101"/>
      <c r="T94" s="102"/>
      <c r="U94" s="122" t="str">
        <f>IF(P94="","",VLOOKUP(P94,【参考】数式用!$A$5:$I$28,MATCH(T94,【参考】数式用!$C$4:$G$4,0)+2,0))</f>
        <v/>
      </c>
      <c r="V94" s="40" t="s">
        <v>121</v>
      </c>
      <c r="W94" s="103"/>
      <c r="X94" s="41" t="s">
        <v>122</v>
      </c>
      <c r="Y94" s="103"/>
      <c r="Z94" s="104" t="s">
        <v>123</v>
      </c>
      <c r="AA94" s="103"/>
      <c r="AB94" s="41" t="s">
        <v>122</v>
      </c>
      <c r="AC94" s="103"/>
      <c r="AD94" s="41" t="s">
        <v>124</v>
      </c>
      <c r="AE94" s="105" t="s">
        <v>125</v>
      </c>
      <c r="AF94" s="106" t="str">
        <f t="shared" si="6"/>
        <v/>
      </c>
      <c r="AG94" s="108" t="s">
        <v>126</v>
      </c>
      <c r="AH94" s="107" t="str">
        <f t="shared" si="5"/>
        <v/>
      </c>
    </row>
    <row r="95" spans="1:34" ht="36.75" customHeight="1">
      <c r="A95" s="98">
        <f t="shared" si="7"/>
        <v>85</v>
      </c>
      <c r="B95" s="1095" t="str">
        <f>IF(基本情報入力シート!C138="","",基本情報入力シート!C138)</f>
        <v/>
      </c>
      <c r="C95" s="1096"/>
      <c r="D95" s="1096"/>
      <c r="E95" s="1096"/>
      <c r="F95" s="1096"/>
      <c r="G95" s="1096"/>
      <c r="H95" s="1096"/>
      <c r="I95" s="1096"/>
      <c r="J95" s="1096"/>
      <c r="K95" s="1097"/>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532" t="str">
        <f>IF(基本情報入力シート!Z138="","",基本情報入力シート!Z138)</f>
        <v/>
      </c>
      <c r="R95" s="546" t="str">
        <f>IF(基本情報入力シート!AA138="","",基本情報入力シート!AA138)</f>
        <v/>
      </c>
      <c r="S95" s="101"/>
      <c r="T95" s="102"/>
      <c r="U95" s="122" t="str">
        <f>IF(P95="","",VLOOKUP(P95,【参考】数式用!$A$5:$I$28,MATCH(T95,【参考】数式用!$C$4:$G$4,0)+2,0))</f>
        <v/>
      </c>
      <c r="V95" s="40" t="s">
        <v>121</v>
      </c>
      <c r="W95" s="103"/>
      <c r="X95" s="41" t="s">
        <v>122</v>
      </c>
      <c r="Y95" s="103"/>
      <c r="Z95" s="104" t="s">
        <v>123</v>
      </c>
      <c r="AA95" s="103"/>
      <c r="AB95" s="41" t="s">
        <v>122</v>
      </c>
      <c r="AC95" s="103"/>
      <c r="AD95" s="41" t="s">
        <v>124</v>
      </c>
      <c r="AE95" s="105" t="s">
        <v>125</v>
      </c>
      <c r="AF95" s="106" t="str">
        <f t="shared" si="6"/>
        <v/>
      </c>
      <c r="AG95" s="108" t="s">
        <v>126</v>
      </c>
      <c r="AH95" s="107" t="str">
        <f t="shared" si="5"/>
        <v/>
      </c>
    </row>
    <row r="96" spans="1:34" ht="36.75" customHeight="1">
      <c r="A96" s="98">
        <f t="shared" si="7"/>
        <v>86</v>
      </c>
      <c r="B96" s="1095" t="str">
        <f>IF(基本情報入力シート!C139="","",基本情報入力シート!C139)</f>
        <v/>
      </c>
      <c r="C96" s="1096"/>
      <c r="D96" s="1096"/>
      <c r="E96" s="1096"/>
      <c r="F96" s="1096"/>
      <c r="G96" s="1096"/>
      <c r="H96" s="1096"/>
      <c r="I96" s="1096"/>
      <c r="J96" s="1096"/>
      <c r="K96" s="1097"/>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532" t="str">
        <f>IF(基本情報入力シート!Z139="","",基本情報入力シート!Z139)</f>
        <v/>
      </c>
      <c r="R96" s="546" t="str">
        <f>IF(基本情報入力シート!AA139="","",基本情報入力シート!AA139)</f>
        <v/>
      </c>
      <c r="S96" s="101"/>
      <c r="T96" s="102"/>
      <c r="U96" s="122" t="str">
        <f>IF(P96="","",VLOOKUP(P96,【参考】数式用!$A$5:$I$28,MATCH(T96,【参考】数式用!$C$4:$G$4,0)+2,0))</f>
        <v/>
      </c>
      <c r="V96" s="40" t="s">
        <v>121</v>
      </c>
      <c r="W96" s="103"/>
      <c r="X96" s="41" t="s">
        <v>122</v>
      </c>
      <c r="Y96" s="103"/>
      <c r="Z96" s="104" t="s">
        <v>123</v>
      </c>
      <c r="AA96" s="103"/>
      <c r="AB96" s="41" t="s">
        <v>122</v>
      </c>
      <c r="AC96" s="103"/>
      <c r="AD96" s="41" t="s">
        <v>124</v>
      </c>
      <c r="AE96" s="105" t="s">
        <v>125</v>
      </c>
      <c r="AF96" s="106" t="str">
        <f t="shared" si="6"/>
        <v/>
      </c>
      <c r="AG96" s="108" t="s">
        <v>126</v>
      </c>
      <c r="AH96" s="107" t="str">
        <f t="shared" si="5"/>
        <v/>
      </c>
    </row>
    <row r="97" spans="1:34" ht="36.75" customHeight="1">
      <c r="A97" s="98">
        <f t="shared" si="7"/>
        <v>87</v>
      </c>
      <c r="B97" s="1095" t="str">
        <f>IF(基本情報入力シート!C140="","",基本情報入力シート!C140)</f>
        <v/>
      </c>
      <c r="C97" s="1096"/>
      <c r="D97" s="1096"/>
      <c r="E97" s="1096"/>
      <c r="F97" s="1096"/>
      <c r="G97" s="1096"/>
      <c r="H97" s="1096"/>
      <c r="I97" s="1096"/>
      <c r="J97" s="1096"/>
      <c r="K97" s="1097"/>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532" t="str">
        <f>IF(基本情報入力シート!Z140="","",基本情報入力シート!Z140)</f>
        <v/>
      </c>
      <c r="R97" s="546" t="str">
        <f>IF(基本情報入力シート!AA140="","",基本情報入力シート!AA140)</f>
        <v/>
      </c>
      <c r="S97" s="101"/>
      <c r="T97" s="102"/>
      <c r="U97" s="122" t="str">
        <f>IF(P97="","",VLOOKUP(P97,【参考】数式用!$A$5:$I$28,MATCH(T97,【参考】数式用!$C$4:$G$4,0)+2,0))</f>
        <v/>
      </c>
      <c r="V97" s="40" t="s">
        <v>121</v>
      </c>
      <c r="W97" s="103"/>
      <c r="X97" s="41" t="s">
        <v>122</v>
      </c>
      <c r="Y97" s="103"/>
      <c r="Z97" s="104" t="s">
        <v>123</v>
      </c>
      <c r="AA97" s="103"/>
      <c r="AB97" s="41" t="s">
        <v>122</v>
      </c>
      <c r="AC97" s="103"/>
      <c r="AD97" s="41" t="s">
        <v>124</v>
      </c>
      <c r="AE97" s="105" t="s">
        <v>125</v>
      </c>
      <c r="AF97" s="106" t="str">
        <f t="shared" si="6"/>
        <v/>
      </c>
      <c r="AG97" s="108" t="s">
        <v>126</v>
      </c>
      <c r="AH97" s="107" t="str">
        <f t="shared" si="5"/>
        <v/>
      </c>
    </row>
    <row r="98" spans="1:34" ht="36.75" customHeight="1">
      <c r="A98" s="98">
        <f t="shared" si="7"/>
        <v>88</v>
      </c>
      <c r="B98" s="1095" t="str">
        <f>IF(基本情報入力シート!C141="","",基本情報入力シート!C141)</f>
        <v/>
      </c>
      <c r="C98" s="1096"/>
      <c r="D98" s="1096"/>
      <c r="E98" s="1096"/>
      <c r="F98" s="1096"/>
      <c r="G98" s="1096"/>
      <c r="H98" s="1096"/>
      <c r="I98" s="1096"/>
      <c r="J98" s="1096"/>
      <c r="K98" s="1097"/>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532" t="str">
        <f>IF(基本情報入力シート!Z141="","",基本情報入力シート!Z141)</f>
        <v/>
      </c>
      <c r="R98" s="546" t="str">
        <f>IF(基本情報入力シート!AA141="","",基本情報入力シート!AA141)</f>
        <v/>
      </c>
      <c r="S98" s="101"/>
      <c r="T98" s="102"/>
      <c r="U98" s="122" t="str">
        <f>IF(P98="","",VLOOKUP(P98,【参考】数式用!$A$5:$I$28,MATCH(T98,【参考】数式用!$C$4:$G$4,0)+2,0))</f>
        <v/>
      </c>
      <c r="V98" s="40" t="s">
        <v>121</v>
      </c>
      <c r="W98" s="103"/>
      <c r="X98" s="41" t="s">
        <v>122</v>
      </c>
      <c r="Y98" s="103"/>
      <c r="Z98" s="104" t="s">
        <v>123</v>
      </c>
      <c r="AA98" s="103"/>
      <c r="AB98" s="41" t="s">
        <v>122</v>
      </c>
      <c r="AC98" s="103"/>
      <c r="AD98" s="41" t="s">
        <v>124</v>
      </c>
      <c r="AE98" s="105" t="s">
        <v>125</v>
      </c>
      <c r="AF98" s="106" t="str">
        <f t="shared" si="6"/>
        <v/>
      </c>
      <c r="AG98" s="108" t="s">
        <v>126</v>
      </c>
      <c r="AH98" s="107" t="str">
        <f t="shared" si="5"/>
        <v/>
      </c>
    </row>
    <row r="99" spans="1:34" ht="36.75" customHeight="1">
      <c r="A99" s="98">
        <f t="shared" si="7"/>
        <v>89</v>
      </c>
      <c r="B99" s="1095" t="str">
        <f>IF(基本情報入力シート!C142="","",基本情報入力シート!C142)</f>
        <v/>
      </c>
      <c r="C99" s="1096"/>
      <c r="D99" s="1096"/>
      <c r="E99" s="1096"/>
      <c r="F99" s="1096"/>
      <c r="G99" s="1096"/>
      <c r="H99" s="1096"/>
      <c r="I99" s="1096"/>
      <c r="J99" s="1096"/>
      <c r="K99" s="1097"/>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532" t="str">
        <f>IF(基本情報入力シート!Z142="","",基本情報入力シート!Z142)</f>
        <v/>
      </c>
      <c r="R99" s="546" t="str">
        <f>IF(基本情報入力シート!AA142="","",基本情報入力シート!AA142)</f>
        <v/>
      </c>
      <c r="S99" s="101"/>
      <c r="T99" s="102"/>
      <c r="U99" s="122" t="str">
        <f>IF(P99="","",VLOOKUP(P99,【参考】数式用!$A$5:$I$28,MATCH(T99,【参考】数式用!$C$4:$G$4,0)+2,0))</f>
        <v/>
      </c>
      <c r="V99" s="40" t="s">
        <v>121</v>
      </c>
      <c r="W99" s="103"/>
      <c r="X99" s="41" t="s">
        <v>122</v>
      </c>
      <c r="Y99" s="103"/>
      <c r="Z99" s="104" t="s">
        <v>123</v>
      </c>
      <c r="AA99" s="103"/>
      <c r="AB99" s="41" t="s">
        <v>122</v>
      </c>
      <c r="AC99" s="103"/>
      <c r="AD99" s="41" t="s">
        <v>124</v>
      </c>
      <c r="AE99" s="105" t="s">
        <v>125</v>
      </c>
      <c r="AF99" s="106" t="str">
        <f t="shared" si="6"/>
        <v/>
      </c>
      <c r="AG99" s="108" t="s">
        <v>126</v>
      </c>
      <c r="AH99" s="107" t="str">
        <f t="shared" si="5"/>
        <v/>
      </c>
    </row>
    <row r="100" spans="1:34" ht="36.75" customHeight="1">
      <c r="A100" s="98">
        <f t="shared" si="7"/>
        <v>90</v>
      </c>
      <c r="B100" s="1095" t="str">
        <f>IF(基本情報入力シート!C143="","",基本情報入力シート!C143)</f>
        <v/>
      </c>
      <c r="C100" s="1096"/>
      <c r="D100" s="1096"/>
      <c r="E100" s="1096"/>
      <c r="F100" s="1096"/>
      <c r="G100" s="1096"/>
      <c r="H100" s="1096"/>
      <c r="I100" s="1096"/>
      <c r="J100" s="1096"/>
      <c r="K100" s="1097"/>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532" t="str">
        <f>IF(基本情報入力シート!Z143="","",基本情報入力シート!Z143)</f>
        <v/>
      </c>
      <c r="R100" s="546" t="str">
        <f>IF(基本情報入力シート!AA143="","",基本情報入力シート!AA143)</f>
        <v/>
      </c>
      <c r="S100" s="101"/>
      <c r="T100" s="102"/>
      <c r="U100" s="122" t="str">
        <f>IF(P100="","",VLOOKUP(P100,【参考】数式用!$A$5:$I$28,MATCH(T100,【参考】数式用!$C$4:$G$4,0)+2,0))</f>
        <v/>
      </c>
      <c r="V100" s="40" t="s">
        <v>121</v>
      </c>
      <c r="W100" s="103"/>
      <c r="X100" s="41" t="s">
        <v>122</v>
      </c>
      <c r="Y100" s="103"/>
      <c r="Z100" s="104" t="s">
        <v>123</v>
      </c>
      <c r="AA100" s="103"/>
      <c r="AB100" s="41" t="s">
        <v>122</v>
      </c>
      <c r="AC100" s="103"/>
      <c r="AD100" s="41" t="s">
        <v>124</v>
      </c>
      <c r="AE100" s="105" t="s">
        <v>125</v>
      </c>
      <c r="AF100" s="106" t="str">
        <f t="shared" si="6"/>
        <v/>
      </c>
      <c r="AG100" s="108" t="s">
        <v>126</v>
      </c>
      <c r="AH100" s="107" t="str">
        <f t="shared" si="5"/>
        <v/>
      </c>
    </row>
    <row r="101" spans="1:34" ht="36.75" customHeight="1">
      <c r="A101" s="98">
        <f t="shared" si="7"/>
        <v>91</v>
      </c>
      <c r="B101" s="1095" t="str">
        <f>IF(基本情報入力シート!C144="","",基本情報入力シート!C144)</f>
        <v/>
      </c>
      <c r="C101" s="1096"/>
      <c r="D101" s="1096"/>
      <c r="E101" s="1096"/>
      <c r="F101" s="1096"/>
      <c r="G101" s="1096"/>
      <c r="H101" s="1096"/>
      <c r="I101" s="1096"/>
      <c r="J101" s="1096"/>
      <c r="K101" s="1097"/>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532" t="str">
        <f>IF(基本情報入力シート!Z144="","",基本情報入力シート!Z144)</f>
        <v/>
      </c>
      <c r="R101" s="546" t="str">
        <f>IF(基本情報入力シート!AA144="","",基本情報入力シート!AA144)</f>
        <v/>
      </c>
      <c r="S101" s="101"/>
      <c r="T101" s="102"/>
      <c r="U101" s="122" t="str">
        <f>IF(P101="","",VLOOKUP(P101,【参考】数式用!$A$5:$I$28,MATCH(T101,【参考】数式用!$C$4:$G$4,0)+2,0))</f>
        <v/>
      </c>
      <c r="V101" s="40" t="s">
        <v>121</v>
      </c>
      <c r="W101" s="103"/>
      <c r="X101" s="41" t="s">
        <v>122</v>
      </c>
      <c r="Y101" s="103"/>
      <c r="Z101" s="104" t="s">
        <v>123</v>
      </c>
      <c r="AA101" s="103"/>
      <c r="AB101" s="41" t="s">
        <v>122</v>
      </c>
      <c r="AC101" s="103"/>
      <c r="AD101" s="41" t="s">
        <v>124</v>
      </c>
      <c r="AE101" s="105" t="s">
        <v>125</v>
      </c>
      <c r="AF101" s="106" t="str">
        <f t="shared" si="6"/>
        <v/>
      </c>
      <c r="AG101" s="108" t="s">
        <v>126</v>
      </c>
      <c r="AH101" s="107" t="str">
        <f t="shared" si="5"/>
        <v/>
      </c>
    </row>
    <row r="102" spans="1:34" ht="36.75" customHeight="1">
      <c r="A102" s="98">
        <f t="shared" si="7"/>
        <v>92</v>
      </c>
      <c r="B102" s="1095" t="str">
        <f>IF(基本情報入力シート!C145="","",基本情報入力シート!C145)</f>
        <v/>
      </c>
      <c r="C102" s="1096"/>
      <c r="D102" s="1096"/>
      <c r="E102" s="1096"/>
      <c r="F102" s="1096"/>
      <c r="G102" s="1096"/>
      <c r="H102" s="1096"/>
      <c r="I102" s="1096"/>
      <c r="J102" s="1096"/>
      <c r="K102" s="1097"/>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532" t="str">
        <f>IF(基本情報入力シート!Z145="","",基本情報入力シート!Z145)</f>
        <v/>
      </c>
      <c r="R102" s="546" t="str">
        <f>IF(基本情報入力シート!AA145="","",基本情報入力シート!AA145)</f>
        <v/>
      </c>
      <c r="S102" s="101"/>
      <c r="T102" s="102"/>
      <c r="U102" s="122" t="str">
        <f>IF(P102="","",VLOOKUP(P102,【参考】数式用!$A$5:$I$28,MATCH(T102,【参考】数式用!$C$4:$G$4,0)+2,0))</f>
        <v/>
      </c>
      <c r="V102" s="40" t="s">
        <v>121</v>
      </c>
      <c r="W102" s="103"/>
      <c r="X102" s="41" t="s">
        <v>122</v>
      </c>
      <c r="Y102" s="103"/>
      <c r="Z102" s="104" t="s">
        <v>123</v>
      </c>
      <c r="AA102" s="103"/>
      <c r="AB102" s="41" t="s">
        <v>122</v>
      </c>
      <c r="AC102" s="103"/>
      <c r="AD102" s="41" t="s">
        <v>124</v>
      </c>
      <c r="AE102" s="105" t="s">
        <v>125</v>
      </c>
      <c r="AF102" s="106" t="str">
        <f t="shared" si="6"/>
        <v/>
      </c>
      <c r="AG102" s="108" t="s">
        <v>126</v>
      </c>
      <c r="AH102" s="107" t="str">
        <f t="shared" si="5"/>
        <v/>
      </c>
    </row>
    <row r="103" spans="1:34" ht="36.75" customHeight="1">
      <c r="A103" s="98">
        <f t="shared" si="7"/>
        <v>93</v>
      </c>
      <c r="B103" s="1095" t="str">
        <f>IF(基本情報入力シート!C146="","",基本情報入力シート!C146)</f>
        <v/>
      </c>
      <c r="C103" s="1096"/>
      <c r="D103" s="1096"/>
      <c r="E103" s="1096"/>
      <c r="F103" s="1096"/>
      <c r="G103" s="1096"/>
      <c r="H103" s="1096"/>
      <c r="I103" s="1096"/>
      <c r="J103" s="1096"/>
      <c r="K103" s="1097"/>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532" t="str">
        <f>IF(基本情報入力シート!Z146="","",基本情報入力シート!Z146)</f>
        <v/>
      </c>
      <c r="R103" s="546" t="str">
        <f>IF(基本情報入力シート!AA146="","",基本情報入力シート!AA146)</f>
        <v/>
      </c>
      <c r="S103" s="101"/>
      <c r="T103" s="102"/>
      <c r="U103" s="122" t="str">
        <f>IF(P103="","",VLOOKUP(P103,【参考】数式用!$A$5:$I$28,MATCH(T103,【参考】数式用!$C$4:$G$4,0)+2,0))</f>
        <v/>
      </c>
      <c r="V103" s="40" t="s">
        <v>121</v>
      </c>
      <c r="W103" s="103"/>
      <c r="X103" s="41" t="s">
        <v>122</v>
      </c>
      <c r="Y103" s="103"/>
      <c r="Z103" s="104" t="s">
        <v>123</v>
      </c>
      <c r="AA103" s="103"/>
      <c r="AB103" s="41" t="s">
        <v>122</v>
      </c>
      <c r="AC103" s="103"/>
      <c r="AD103" s="41" t="s">
        <v>124</v>
      </c>
      <c r="AE103" s="105" t="s">
        <v>125</v>
      </c>
      <c r="AF103" s="106" t="str">
        <f t="shared" si="6"/>
        <v/>
      </c>
      <c r="AG103" s="108" t="s">
        <v>126</v>
      </c>
      <c r="AH103" s="107" t="str">
        <f t="shared" si="5"/>
        <v/>
      </c>
    </row>
    <row r="104" spans="1:34" ht="36.75" customHeight="1">
      <c r="A104" s="98">
        <f t="shared" si="7"/>
        <v>94</v>
      </c>
      <c r="B104" s="1095" t="str">
        <f>IF(基本情報入力シート!C147="","",基本情報入力シート!C147)</f>
        <v/>
      </c>
      <c r="C104" s="1096"/>
      <c r="D104" s="1096"/>
      <c r="E104" s="1096"/>
      <c r="F104" s="1096"/>
      <c r="G104" s="1096"/>
      <c r="H104" s="1096"/>
      <c r="I104" s="1096"/>
      <c r="J104" s="1096"/>
      <c r="K104" s="1097"/>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532" t="str">
        <f>IF(基本情報入力シート!Z147="","",基本情報入力シート!Z147)</f>
        <v/>
      </c>
      <c r="R104" s="546" t="str">
        <f>IF(基本情報入力シート!AA147="","",基本情報入力シート!AA147)</f>
        <v/>
      </c>
      <c r="S104" s="101"/>
      <c r="T104" s="102"/>
      <c r="U104" s="122" t="str">
        <f>IF(P104="","",VLOOKUP(P104,【参考】数式用!$A$5:$I$28,MATCH(T104,【参考】数式用!$C$4:$G$4,0)+2,0))</f>
        <v/>
      </c>
      <c r="V104" s="40" t="s">
        <v>121</v>
      </c>
      <c r="W104" s="103"/>
      <c r="X104" s="41" t="s">
        <v>122</v>
      </c>
      <c r="Y104" s="103"/>
      <c r="Z104" s="104" t="s">
        <v>123</v>
      </c>
      <c r="AA104" s="103"/>
      <c r="AB104" s="41" t="s">
        <v>122</v>
      </c>
      <c r="AC104" s="103"/>
      <c r="AD104" s="41" t="s">
        <v>124</v>
      </c>
      <c r="AE104" s="105" t="s">
        <v>125</v>
      </c>
      <c r="AF104" s="106" t="str">
        <f t="shared" si="6"/>
        <v/>
      </c>
      <c r="AG104" s="108" t="s">
        <v>126</v>
      </c>
      <c r="AH104" s="107" t="str">
        <f t="shared" si="5"/>
        <v/>
      </c>
    </row>
    <row r="105" spans="1:34" ht="36.75" customHeight="1">
      <c r="A105" s="98">
        <f t="shared" si="7"/>
        <v>95</v>
      </c>
      <c r="B105" s="1095" t="str">
        <f>IF(基本情報入力シート!C148="","",基本情報入力シート!C148)</f>
        <v/>
      </c>
      <c r="C105" s="1096"/>
      <c r="D105" s="1096"/>
      <c r="E105" s="1096"/>
      <c r="F105" s="1096"/>
      <c r="G105" s="1096"/>
      <c r="H105" s="1096"/>
      <c r="I105" s="1096"/>
      <c r="J105" s="1096"/>
      <c r="K105" s="1097"/>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532" t="str">
        <f>IF(基本情報入力シート!Z148="","",基本情報入力シート!Z148)</f>
        <v/>
      </c>
      <c r="R105" s="546" t="str">
        <f>IF(基本情報入力シート!AA148="","",基本情報入力シート!AA148)</f>
        <v/>
      </c>
      <c r="S105" s="101"/>
      <c r="T105" s="102"/>
      <c r="U105" s="122" t="str">
        <f>IF(P105="","",VLOOKUP(P105,【参考】数式用!$A$5:$I$28,MATCH(T105,【参考】数式用!$C$4:$G$4,0)+2,0))</f>
        <v/>
      </c>
      <c r="V105" s="40" t="s">
        <v>121</v>
      </c>
      <c r="W105" s="103"/>
      <c r="X105" s="41" t="s">
        <v>122</v>
      </c>
      <c r="Y105" s="103"/>
      <c r="Z105" s="104" t="s">
        <v>123</v>
      </c>
      <c r="AA105" s="103"/>
      <c r="AB105" s="41" t="s">
        <v>122</v>
      </c>
      <c r="AC105" s="103"/>
      <c r="AD105" s="41" t="s">
        <v>124</v>
      </c>
      <c r="AE105" s="105" t="s">
        <v>125</v>
      </c>
      <c r="AF105" s="106" t="str">
        <f t="shared" si="6"/>
        <v/>
      </c>
      <c r="AG105" s="108" t="s">
        <v>126</v>
      </c>
      <c r="AH105" s="107" t="str">
        <f t="shared" si="5"/>
        <v/>
      </c>
    </row>
    <row r="106" spans="1:34" ht="36.75" customHeight="1">
      <c r="A106" s="98">
        <f t="shared" si="7"/>
        <v>96</v>
      </c>
      <c r="B106" s="1095" t="str">
        <f>IF(基本情報入力シート!C149="","",基本情報入力シート!C149)</f>
        <v/>
      </c>
      <c r="C106" s="1096"/>
      <c r="D106" s="1096"/>
      <c r="E106" s="1096"/>
      <c r="F106" s="1096"/>
      <c r="G106" s="1096"/>
      <c r="H106" s="1096"/>
      <c r="I106" s="1096"/>
      <c r="J106" s="1096"/>
      <c r="K106" s="1097"/>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532" t="str">
        <f>IF(基本情報入力シート!Z149="","",基本情報入力シート!Z149)</f>
        <v/>
      </c>
      <c r="R106" s="546" t="str">
        <f>IF(基本情報入力シート!AA149="","",基本情報入力シート!AA149)</f>
        <v/>
      </c>
      <c r="S106" s="101"/>
      <c r="T106" s="102"/>
      <c r="U106" s="122" t="str">
        <f>IF(P106="","",VLOOKUP(P106,【参考】数式用!$A$5:$I$28,MATCH(T106,【参考】数式用!$C$4:$G$4,0)+2,0))</f>
        <v/>
      </c>
      <c r="V106" s="40" t="s">
        <v>121</v>
      </c>
      <c r="W106" s="103"/>
      <c r="X106" s="41" t="s">
        <v>122</v>
      </c>
      <c r="Y106" s="103"/>
      <c r="Z106" s="104" t="s">
        <v>123</v>
      </c>
      <c r="AA106" s="103"/>
      <c r="AB106" s="41" t="s">
        <v>122</v>
      </c>
      <c r="AC106" s="103"/>
      <c r="AD106" s="41" t="s">
        <v>124</v>
      </c>
      <c r="AE106" s="105" t="s">
        <v>125</v>
      </c>
      <c r="AF106" s="106" t="str">
        <f t="shared" si="6"/>
        <v/>
      </c>
      <c r="AG106" s="108" t="s">
        <v>126</v>
      </c>
      <c r="AH106" s="107" t="str">
        <f t="shared" si="5"/>
        <v/>
      </c>
    </row>
    <row r="107" spans="1:34" ht="36.75" customHeight="1">
      <c r="A107" s="98">
        <f t="shared" si="7"/>
        <v>97</v>
      </c>
      <c r="B107" s="1095" t="str">
        <f>IF(基本情報入力シート!C150="","",基本情報入力シート!C150)</f>
        <v/>
      </c>
      <c r="C107" s="1096"/>
      <c r="D107" s="1096"/>
      <c r="E107" s="1096"/>
      <c r="F107" s="1096"/>
      <c r="G107" s="1096"/>
      <c r="H107" s="1096"/>
      <c r="I107" s="1096"/>
      <c r="J107" s="1096"/>
      <c r="K107" s="1097"/>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532" t="str">
        <f>IF(基本情報入力シート!Z150="","",基本情報入力シート!Z150)</f>
        <v/>
      </c>
      <c r="R107" s="546" t="str">
        <f>IF(基本情報入力シート!AA150="","",基本情報入力シート!AA150)</f>
        <v/>
      </c>
      <c r="S107" s="101"/>
      <c r="T107" s="102"/>
      <c r="U107" s="122" t="str">
        <f>IF(P107="","",VLOOKUP(P107,【参考】数式用!$A$5:$I$28,MATCH(T107,【参考】数式用!$C$4:$G$4,0)+2,0))</f>
        <v/>
      </c>
      <c r="V107" s="40" t="s">
        <v>121</v>
      </c>
      <c r="W107" s="103"/>
      <c r="X107" s="41" t="s">
        <v>122</v>
      </c>
      <c r="Y107" s="103"/>
      <c r="Z107" s="104" t="s">
        <v>123</v>
      </c>
      <c r="AA107" s="103"/>
      <c r="AB107" s="41" t="s">
        <v>122</v>
      </c>
      <c r="AC107" s="103"/>
      <c r="AD107" s="41" t="s">
        <v>124</v>
      </c>
      <c r="AE107" s="105" t="s">
        <v>125</v>
      </c>
      <c r="AF107" s="106" t="str">
        <f t="shared" si="6"/>
        <v/>
      </c>
      <c r="AG107" s="108" t="s">
        <v>126</v>
      </c>
      <c r="AH107" s="107" t="str">
        <f t="shared" si="5"/>
        <v/>
      </c>
    </row>
    <row r="108" spans="1:34" ht="36.75" customHeight="1">
      <c r="A108" s="98">
        <f t="shared" si="7"/>
        <v>98</v>
      </c>
      <c r="B108" s="1095" t="str">
        <f>IF(基本情報入力シート!C151="","",基本情報入力シート!C151)</f>
        <v/>
      </c>
      <c r="C108" s="1096"/>
      <c r="D108" s="1096"/>
      <c r="E108" s="1096"/>
      <c r="F108" s="1096"/>
      <c r="G108" s="1096"/>
      <c r="H108" s="1096"/>
      <c r="I108" s="1096"/>
      <c r="J108" s="1096"/>
      <c r="K108" s="1097"/>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532" t="str">
        <f>IF(基本情報入力シート!Z151="","",基本情報入力シート!Z151)</f>
        <v/>
      </c>
      <c r="R108" s="546" t="str">
        <f>IF(基本情報入力シート!AA151="","",基本情報入力シート!AA151)</f>
        <v/>
      </c>
      <c r="S108" s="101"/>
      <c r="T108" s="102"/>
      <c r="U108" s="122" t="str">
        <f>IF(P108="","",VLOOKUP(P108,【参考】数式用!$A$5:$I$28,MATCH(T108,【参考】数式用!$C$4:$G$4,0)+2,0))</f>
        <v/>
      </c>
      <c r="V108" s="40" t="s">
        <v>121</v>
      </c>
      <c r="W108" s="103"/>
      <c r="X108" s="41" t="s">
        <v>122</v>
      </c>
      <c r="Y108" s="103"/>
      <c r="Z108" s="104" t="s">
        <v>123</v>
      </c>
      <c r="AA108" s="103"/>
      <c r="AB108" s="41" t="s">
        <v>122</v>
      </c>
      <c r="AC108" s="103"/>
      <c r="AD108" s="41" t="s">
        <v>124</v>
      </c>
      <c r="AE108" s="105" t="s">
        <v>125</v>
      </c>
      <c r="AF108" s="106" t="str">
        <f t="shared" si="6"/>
        <v/>
      </c>
      <c r="AG108" s="108" t="s">
        <v>126</v>
      </c>
      <c r="AH108" s="107" t="str">
        <f t="shared" si="5"/>
        <v/>
      </c>
    </row>
    <row r="109" spans="1:34" ht="36.75" customHeight="1">
      <c r="A109" s="98">
        <f t="shared" si="7"/>
        <v>99</v>
      </c>
      <c r="B109" s="1095" t="str">
        <f>IF(基本情報入力シート!C152="","",基本情報入力シート!C152)</f>
        <v/>
      </c>
      <c r="C109" s="1096"/>
      <c r="D109" s="1096"/>
      <c r="E109" s="1096"/>
      <c r="F109" s="1096"/>
      <c r="G109" s="1096"/>
      <c r="H109" s="1096"/>
      <c r="I109" s="1096"/>
      <c r="J109" s="1096"/>
      <c r="K109" s="1097"/>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532" t="str">
        <f>IF(基本情報入力シート!Z152="","",基本情報入力シート!Z152)</f>
        <v/>
      </c>
      <c r="R109" s="546" t="str">
        <f>IF(基本情報入力シート!AA152="","",基本情報入力シート!AA152)</f>
        <v/>
      </c>
      <c r="S109" s="101"/>
      <c r="T109" s="102"/>
      <c r="U109" s="122" t="str">
        <f>IF(P109="","",VLOOKUP(P109,【参考】数式用!$A$5:$I$28,MATCH(T109,【参考】数式用!$C$4:$G$4,0)+2,0))</f>
        <v/>
      </c>
      <c r="V109" s="40" t="s">
        <v>121</v>
      </c>
      <c r="W109" s="103"/>
      <c r="X109" s="41" t="s">
        <v>122</v>
      </c>
      <c r="Y109" s="103"/>
      <c r="Z109" s="104" t="s">
        <v>123</v>
      </c>
      <c r="AA109" s="103"/>
      <c r="AB109" s="41" t="s">
        <v>122</v>
      </c>
      <c r="AC109" s="103"/>
      <c r="AD109" s="41" t="s">
        <v>124</v>
      </c>
      <c r="AE109" s="105" t="s">
        <v>125</v>
      </c>
      <c r="AF109" s="106" t="str">
        <f t="shared" si="6"/>
        <v/>
      </c>
      <c r="AG109" s="108" t="s">
        <v>126</v>
      </c>
      <c r="AH109" s="107" t="str">
        <f t="shared" si="5"/>
        <v/>
      </c>
    </row>
    <row r="110" spans="1:34" ht="36.75" customHeight="1" thickBot="1">
      <c r="A110" s="109">
        <f t="shared" si="7"/>
        <v>100</v>
      </c>
      <c r="B110" s="1095" t="str">
        <f>IF(基本情報入力シート!C153="","",基本情報入力シート!C153)</f>
        <v/>
      </c>
      <c r="C110" s="1096"/>
      <c r="D110" s="1096"/>
      <c r="E110" s="1096"/>
      <c r="F110" s="1096"/>
      <c r="G110" s="1096"/>
      <c r="H110" s="1096"/>
      <c r="I110" s="1096"/>
      <c r="J110" s="1096"/>
      <c r="K110" s="1097"/>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532" t="str">
        <f>IF(基本情報入力シート!Z153="","",基本情報入力シート!Z153)</f>
        <v/>
      </c>
      <c r="R110" s="546" t="str">
        <f>IF(基本情報入力シート!AA153="","",基本情報入力シート!AA153)</f>
        <v/>
      </c>
      <c r="S110" s="110"/>
      <c r="T110" s="111"/>
      <c r="U110" s="127" t="str">
        <f>IF(P110="","",VLOOKUP(P110,【参考】数式用!$A$5:$I$28,MATCH(T110,【参考】数式用!$C$4:$G$4,0)+2,0))</f>
        <v/>
      </c>
      <c r="V110" s="112" t="s">
        <v>121</v>
      </c>
      <c r="W110" s="113"/>
      <c r="X110" s="114" t="s">
        <v>122</v>
      </c>
      <c r="Y110" s="113"/>
      <c r="Z110" s="115" t="s">
        <v>123</v>
      </c>
      <c r="AA110" s="113"/>
      <c r="AB110" s="114" t="s">
        <v>122</v>
      </c>
      <c r="AC110" s="113"/>
      <c r="AD110" s="114" t="s">
        <v>124</v>
      </c>
      <c r="AE110" s="116" t="s">
        <v>125</v>
      </c>
      <c r="AF110" s="117" t="str">
        <f t="shared" si="6"/>
        <v/>
      </c>
      <c r="AG110" s="118" t="s">
        <v>126</v>
      </c>
      <c r="AH110" s="540"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customWidth="1"/>
    <col min="2" max="11" width="2.625" customWidth="1"/>
    <col min="12" max="12" width="22.5" customWidth="1"/>
    <col min="13" max="13" width="11.875" customWidth="1"/>
    <col min="14" max="14" width="12.625" customWidth="1"/>
    <col min="15" max="16" width="31.25" customWidth="1"/>
    <col min="17" max="17" width="10.625" customWidth="1"/>
    <col min="18" max="18" width="10" customWidth="1"/>
    <col min="19" max="20" width="13.625" customWidth="1"/>
    <col min="21" max="21" width="6.75" customWidth="1"/>
    <col min="22" max="22" width="31.5" customWidth="1"/>
    <col min="23" max="23" width="4.75" bestFit="1" customWidth="1"/>
    <col min="24" max="24" width="3.625" customWidth="1"/>
    <col min="25" max="25" width="3.125" bestFit="1" customWidth="1"/>
    <col min="26" max="26" width="3.625" customWidth="1"/>
    <col min="27" max="27" width="8" bestFit="1" customWidth="1"/>
    <col min="28" max="28" width="3.625" customWidth="1"/>
    <col min="29" max="29" width="3.125" bestFit="1" customWidth="1"/>
    <col min="30" max="30" width="3.625" customWidth="1"/>
    <col min="31" max="32" width="3.125" customWidth="1"/>
    <col min="33" max="33" width="3.5" bestFit="1" customWidth="1"/>
    <col min="34" max="34" width="5.875" bestFit="1" customWidth="1"/>
    <col min="35" max="35" width="16" customWidth="1"/>
    <col min="37" max="37" width="6.125" customWidth="1"/>
    <col min="38" max="47" width="8.37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74" t="s">
        <v>5</v>
      </c>
      <c r="B3" s="1074"/>
      <c r="C3" s="1075"/>
      <c r="D3" s="1071" t="str">
        <f>IF(基本情報入力シート!M38="","",基本情報入力シート!M38)</f>
        <v/>
      </c>
      <c r="E3" s="1072"/>
      <c r="F3" s="1072"/>
      <c r="G3" s="1072"/>
      <c r="H3" s="1072"/>
      <c r="I3" s="1072"/>
      <c r="J3" s="1072"/>
      <c r="K3" s="1072"/>
      <c r="L3" s="1072"/>
      <c r="M3" s="1072"/>
      <c r="N3" s="1072"/>
      <c r="O3" s="1073"/>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1" t="s">
        <v>455</v>
      </c>
      <c r="B5" s="522"/>
      <c r="C5" s="522"/>
      <c r="D5" s="523"/>
      <c r="E5" s="523"/>
      <c r="F5" s="523"/>
      <c r="G5" s="523"/>
      <c r="H5" s="523"/>
      <c r="I5" s="523"/>
      <c r="J5" s="523"/>
      <c r="K5" s="523"/>
      <c r="L5" s="523"/>
      <c r="M5" s="523"/>
      <c r="N5" s="523"/>
      <c r="O5" s="524" t="str">
        <f>IF((SUM(AI11:AI110))=0,"",SUM(AI11:AI110))</f>
        <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76"/>
      <c r="B7" s="1078" t="s">
        <v>6</v>
      </c>
      <c r="C7" s="1079"/>
      <c r="D7" s="1079"/>
      <c r="E7" s="1079"/>
      <c r="F7" s="1079"/>
      <c r="G7" s="1079"/>
      <c r="H7" s="1079"/>
      <c r="I7" s="1079"/>
      <c r="J7" s="1079"/>
      <c r="K7" s="1080"/>
      <c r="L7" s="1084" t="s">
        <v>87</v>
      </c>
      <c r="M7" s="1100" t="s">
        <v>130</v>
      </c>
      <c r="N7" s="1061"/>
      <c r="O7" s="1086" t="s">
        <v>97</v>
      </c>
      <c r="P7" s="1088" t="s">
        <v>50</v>
      </c>
      <c r="Q7" s="1090" t="s">
        <v>231</v>
      </c>
      <c r="R7" s="1059" t="s">
        <v>91</v>
      </c>
      <c r="S7" s="525" t="s">
        <v>327</v>
      </c>
      <c r="T7" s="526"/>
      <c r="U7" s="526"/>
      <c r="V7" s="526"/>
      <c r="W7" s="526"/>
      <c r="X7" s="526"/>
      <c r="Y7" s="526"/>
      <c r="Z7" s="526"/>
      <c r="AA7" s="526"/>
      <c r="AB7" s="526"/>
      <c r="AC7" s="526"/>
      <c r="AD7" s="526"/>
      <c r="AE7" s="526"/>
      <c r="AF7" s="526"/>
      <c r="AG7" s="526"/>
      <c r="AH7" s="526"/>
      <c r="AI7" s="527"/>
      <c r="AJ7" s="66"/>
      <c r="AK7" s="66"/>
      <c r="AL7" s="66"/>
      <c r="AM7" s="66"/>
      <c r="AN7" s="66"/>
      <c r="AO7" s="66"/>
      <c r="AP7" s="66"/>
      <c r="AQ7" s="66"/>
      <c r="AR7" s="66"/>
      <c r="AS7" s="66"/>
      <c r="AT7" s="66"/>
      <c r="AU7" s="66"/>
    </row>
    <row r="8" spans="1:47" ht="13.5" customHeight="1">
      <c r="A8" s="1077"/>
      <c r="B8" s="1081"/>
      <c r="C8" s="1082"/>
      <c r="D8" s="1082"/>
      <c r="E8" s="1082"/>
      <c r="F8" s="1082"/>
      <c r="G8" s="1082"/>
      <c r="H8" s="1082"/>
      <c r="I8" s="1082"/>
      <c r="J8" s="1082"/>
      <c r="K8" s="1083"/>
      <c r="L8" s="1085"/>
      <c r="M8" s="1101"/>
      <c r="N8" s="1102"/>
      <c r="O8" s="1087"/>
      <c r="P8" s="1089"/>
      <c r="Q8" s="1091"/>
      <c r="R8" s="1098"/>
      <c r="S8" s="1065" t="s">
        <v>78</v>
      </c>
      <c r="T8" s="1103" t="s">
        <v>239</v>
      </c>
      <c r="U8" s="1068" t="s">
        <v>387</v>
      </c>
      <c r="V8" s="1069" t="s">
        <v>56</v>
      </c>
      <c r="W8" s="1059" t="s">
        <v>236</v>
      </c>
      <c r="X8" s="1060"/>
      <c r="Y8" s="1060"/>
      <c r="Z8" s="1060"/>
      <c r="AA8" s="1060"/>
      <c r="AB8" s="1060"/>
      <c r="AC8" s="1060"/>
      <c r="AD8" s="1060"/>
      <c r="AE8" s="1060"/>
      <c r="AF8" s="1060"/>
      <c r="AG8" s="1060"/>
      <c r="AH8" s="1060"/>
      <c r="AI8" s="1070" t="s">
        <v>240</v>
      </c>
      <c r="AJ8" s="66"/>
      <c r="AK8" s="66"/>
      <c r="AL8" s="66"/>
      <c r="AM8" s="66"/>
      <c r="AN8" s="66"/>
      <c r="AO8" s="66"/>
      <c r="AP8" s="66"/>
      <c r="AQ8" s="66"/>
      <c r="AR8" s="66"/>
      <c r="AS8" s="66"/>
      <c r="AT8" s="66"/>
      <c r="AU8" s="66"/>
    </row>
    <row r="9" spans="1:47" ht="120" customHeight="1">
      <c r="A9" s="1077"/>
      <c r="B9" s="1081"/>
      <c r="C9" s="1082"/>
      <c r="D9" s="1082"/>
      <c r="E9" s="1082"/>
      <c r="F9" s="1082"/>
      <c r="G9" s="1082"/>
      <c r="H9" s="1082"/>
      <c r="I9" s="1082"/>
      <c r="J9" s="1082"/>
      <c r="K9" s="1083"/>
      <c r="L9" s="1085"/>
      <c r="M9" s="83" t="s">
        <v>131</v>
      </c>
      <c r="N9" s="83" t="s">
        <v>132</v>
      </c>
      <c r="O9" s="1087"/>
      <c r="P9" s="1089"/>
      <c r="Q9" s="1091"/>
      <c r="R9" s="1098"/>
      <c r="S9" s="1065"/>
      <c r="T9" s="1103"/>
      <c r="U9" s="1069"/>
      <c r="V9" s="1099"/>
      <c r="W9" s="1062"/>
      <c r="X9" s="1063"/>
      <c r="Y9" s="1063"/>
      <c r="Z9" s="1063"/>
      <c r="AA9" s="1063"/>
      <c r="AB9" s="1063"/>
      <c r="AC9" s="1063"/>
      <c r="AD9" s="1063"/>
      <c r="AE9" s="1063"/>
      <c r="AF9" s="1063"/>
      <c r="AG9" s="1063"/>
      <c r="AH9" s="1063"/>
      <c r="AI9" s="1070"/>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28"/>
      <c r="S10" s="119"/>
      <c r="T10" s="529"/>
      <c r="U10" s="530"/>
      <c r="V10" s="531"/>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95" t="str">
        <f>IF(基本情報入力シート!C54="","",基本情報入力シート!C54)</f>
        <v/>
      </c>
      <c r="C11" s="1096"/>
      <c r="D11" s="1096"/>
      <c r="E11" s="1096"/>
      <c r="F11" s="1096"/>
      <c r="G11" s="1096"/>
      <c r="H11" s="1096"/>
      <c r="I11" s="1096"/>
      <c r="J11" s="1096"/>
      <c r="K11" s="1097"/>
      <c r="L11" s="98" t="str">
        <f>IF(基本情報入力シート!M54="","",基本情報入力シート!M54)</f>
        <v/>
      </c>
      <c r="M11" s="98" t="str">
        <f>IF(基本情報入力シート!R54="","",基本情報入力シート!R54)</f>
        <v/>
      </c>
      <c r="N11" s="98" t="str">
        <f>IF(基本情報入力シート!W54="","",基本情報入力シート!W54)</f>
        <v/>
      </c>
      <c r="O11" s="98" t="str">
        <f>IF(基本情報入力シート!X54="","",基本情報入力シート!X54)</f>
        <v/>
      </c>
      <c r="P11" s="100" t="str">
        <f>IF(基本情報入力シート!Y54="","",基本情報入力シート!Y54)</f>
        <v/>
      </c>
      <c r="Q11" s="532" t="str">
        <f>IF(基本情報入力シート!Z54="","",基本情報入力シート!Z54)</f>
        <v/>
      </c>
      <c r="R11" s="533" t="str">
        <f>IF(基本情報入力シート!AA54="","",基本情報入力シート!AA54)</f>
        <v/>
      </c>
      <c r="S11" s="120"/>
      <c r="T11" s="121"/>
      <c r="U11" s="534" t="str">
        <f>IFERROR(VLOOKUP(P11,【参考】数式用!$A$5:$I$28,MATCH(T11,【参考】数式用!$H$4:$I$4,0)+7,0),"")</f>
        <v/>
      </c>
      <c r="V11" s="123"/>
      <c r="W11" s="40" t="s">
        <v>21</v>
      </c>
      <c r="X11" s="124"/>
      <c r="Y11" s="41" t="s">
        <v>11</v>
      </c>
      <c r="Z11" s="124"/>
      <c r="AA11" s="41" t="s">
        <v>67</v>
      </c>
      <c r="AB11" s="124"/>
      <c r="AC11" s="41" t="s">
        <v>11</v>
      </c>
      <c r="AD11" s="124"/>
      <c r="AE11" s="41" t="s">
        <v>14</v>
      </c>
      <c r="AF11" s="105" t="s">
        <v>30</v>
      </c>
      <c r="AG11" s="105" t="str">
        <f t="shared" ref="AG11:AG15" si="0">IF(X11&gt;=1,(AB11*12+AD11)-(X11*12+Z11)+1,"")</f>
        <v/>
      </c>
      <c r="AH11" s="105" t="s">
        <v>47</v>
      </c>
      <c r="AI11" s="107" t="str">
        <f>IFERROR(ROUNDDOWN(ROUND(Q11*U11,0)*R11,0)*AG11,"")</f>
        <v/>
      </c>
      <c r="AJ11" s="66"/>
      <c r="AK11" s="535" t="str">
        <f>IFERROR(IF(AND(T11="特定加算Ⅰ",OR(V11="",V11="-",V11="いずれも取得していない")),"☓","○"),"")</f>
        <v>○</v>
      </c>
      <c r="AL11" s="536" t="str">
        <f>IFERROR(IF(AND(T11="特定加算Ⅰ",OR(V11="",V11="-",V11="いずれも取得していない")),"！特定加算Ⅰが選択されています。該当する介護福祉士配置等要件を選択してください。",""),"")</f>
        <v/>
      </c>
      <c r="AM11" s="537"/>
      <c r="AN11" s="537"/>
      <c r="AO11" s="537"/>
      <c r="AP11" s="537"/>
      <c r="AQ11" s="537"/>
      <c r="AR11" s="537"/>
      <c r="AS11" s="537"/>
      <c r="AT11" s="537"/>
      <c r="AU11" s="538"/>
    </row>
    <row r="12" spans="1:47" ht="33" customHeight="1" thickBot="1">
      <c r="A12" s="98">
        <f>A11+1</f>
        <v>2</v>
      </c>
      <c r="B12" s="1095" t="str">
        <f>IF(基本情報入力シート!C55="","",基本情報入力シート!C55)</f>
        <v/>
      </c>
      <c r="C12" s="1096"/>
      <c r="D12" s="1096"/>
      <c r="E12" s="1096"/>
      <c r="F12" s="1096"/>
      <c r="G12" s="1096"/>
      <c r="H12" s="1096"/>
      <c r="I12" s="1096"/>
      <c r="J12" s="1096"/>
      <c r="K12" s="1097"/>
      <c r="L12" s="98" t="str">
        <f>IF(基本情報入力シート!M55="","",基本情報入力シート!M55)</f>
        <v/>
      </c>
      <c r="M12" s="98" t="str">
        <f>IF(基本情報入力シート!R55="","",基本情報入力シート!R55)</f>
        <v/>
      </c>
      <c r="N12" s="98" t="str">
        <f>IF(基本情報入力シート!W55="","",基本情報入力シート!W55)</f>
        <v/>
      </c>
      <c r="O12" s="98" t="str">
        <f>IF(基本情報入力シート!X55="","",基本情報入力シート!X55)</f>
        <v/>
      </c>
      <c r="P12" s="100" t="str">
        <f>IF(基本情報入力シート!Y55="","",基本情報入力シート!Y55)</f>
        <v/>
      </c>
      <c r="Q12" s="532" t="str">
        <f>IF(基本情報入力シート!Z55="","",基本情報入力シート!Z55)</f>
        <v/>
      </c>
      <c r="R12" s="533" t="str">
        <f>IF(基本情報入力シート!AA55="","",基本情報入力シート!AA55)</f>
        <v/>
      </c>
      <c r="S12" s="120"/>
      <c r="T12" s="121"/>
      <c r="U12" s="534" t="str">
        <f>IFERROR(VLOOKUP(P12,【参考】数式用!$A$5:$I$28,MATCH(T12,【参考】数式用!$H$4:$I$4,0)+7,0),"")</f>
        <v/>
      </c>
      <c r="V12" s="123"/>
      <c r="W12" s="40" t="s">
        <v>21</v>
      </c>
      <c r="X12" s="124"/>
      <c r="Y12" s="41" t="s">
        <v>11</v>
      </c>
      <c r="Z12" s="124"/>
      <c r="AA12" s="41" t="s">
        <v>67</v>
      </c>
      <c r="AB12" s="124"/>
      <c r="AC12" s="41" t="s">
        <v>11</v>
      </c>
      <c r="AD12" s="124"/>
      <c r="AE12" s="41" t="s">
        <v>14</v>
      </c>
      <c r="AF12" s="105" t="s">
        <v>30</v>
      </c>
      <c r="AG12" s="106" t="str">
        <f t="shared" si="0"/>
        <v/>
      </c>
      <c r="AH12" s="105" t="s">
        <v>47</v>
      </c>
      <c r="AI12" s="107" t="str">
        <f t="shared" ref="AI12:AI75" si="1">IFERROR(ROUNDDOWN(ROUND(Q12*U12,0)*R12,0)*AG12,"")</f>
        <v/>
      </c>
      <c r="AJ12" s="66"/>
      <c r="AK12" s="535" t="str">
        <f>IFERROR(IF(AND(T12="特定加算Ⅰ",OR(V12="",V12="-",V12="いずれも取得していない")),"☓","○"),"")</f>
        <v>○</v>
      </c>
      <c r="AL12" s="536" t="str">
        <f>IFERROR(IF(AND(T12="特定加算Ⅰ",OR(V12="",V12="-",V12="いずれも取得していない")),"！特定加算Ⅰが選択されています。該当する介護福祉士配置等要件を選択してください。",""),"")</f>
        <v/>
      </c>
      <c r="AM12" s="537"/>
      <c r="AN12" s="537"/>
      <c r="AO12" s="537"/>
      <c r="AP12" s="537"/>
      <c r="AQ12" s="537"/>
      <c r="AR12" s="537"/>
      <c r="AS12" s="537"/>
      <c r="AT12" s="537"/>
      <c r="AU12" s="538"/>
    </row>
    <row r="13" spans="1:47" ht="33" customHeight="1" thickBot="1">
      <c r="A13" s="98">
        <f t="shared" ref="A13:A110" si="2">A12+1</f>
        <v>3</v>
      </c>
      <c r="B13" s="1095" t="str">
        <f>IF(基本情報入力シート!C56="","",基本情報入力シート!C56)</f>
        <v/>
      </c>
      <c r="C13" s="1096"/>
      <c r="D13" s="1096"/>
      <c r="E13" s="1096"/>
      <c r="F13" s="1096"/>
      <c r="G13" s="1096"/>
      <c r="H13" s="1096"/>
      <c r="I13" s="1096"/>
      <c r="J13" s="1096"/>
      <c r="K13" s="1097"/>
      <c r="L13" s="98" t="str">
        <f>IF(基本情報入力シート!M56="","",基本情報入力シート!M56)</f>
        <v/>
      </c>
      <c r="M13" s="98" t="str">
        <f>IF(基本情報入力シート!R56="","",基本情報入力シート!R56)</f>
        <v/>
      </c>
      <c r="N13" s="98" t="str">
        <f>IF(基本情報入力シート!W56="","",基本情報入力シート!W56)</f>
        <v/>
      </c>
      <c r="O13" s="98" t="str">
        <f>IF(基本情報入力シート!X56="","",基本情報入力シート!X56)</f>
        <v/>
      </c>
      <c r="P13" s="100" t="str">
        <f>IF(基本情報入力シート!Y56="","",基本情報入力シート!Y56)</f>
        <v/>
      </c>
      <c r="Q13" s="532" t="str">
        <f>IF(基本情報入力シート!Z56="","",基本情報入力シート!Z56)</f>
        <v/>
      </c>
      <c r="R13" s="533" t="str">
        <f>IF(基本情報入力シート!AA56="","",基本情報入力シート!AA56)</f>
        <v/>
      </c>
      <c r="S13" s="120"/>
      <c r="T13" s="121"/>
      <c r="U13" s="534" t="str">
        <f>IFERROR(VLOOKUP(P13,【参考】数式用!$A$5:$I$28,MATCH(T13,【参考】数式用!$H$4:$I$4,0)+7,0),"")</f>
        <v/>
      </c>
      <c r="V13" s="123"/>
      <c r="W13" s="40" t="s">
        <v>21</v>
      </c>
      <c r="X13" s="124"/>
      <c r="Y13" s="41" t="s">
        <v>11</v>
      </c>
      <c r="Z13" s="124"/>
      <c r="AA13" s="41" t="s">
        <v>67</v>
      </c>
      <c r="AB13" s="124"/>
      <c r="AC13" s="41" t="s">
        <v>11</v>
      </c>
      <c r="AD13" s="124"/>
      <c r="AE13" s="41" t="s">
        <v>14</v>
      </c>
      <c r="AF13" s="105" t="s">
        <v>30</v>
      </c>
      <c r="AG13" s="106" t="str">
        <f t="shared" si="0"/>
        <v/>
      </c>
      <c r="AH13" s="105" t="s">
        <v>47</v>
      </c>
      <c r="AI13" s="107" t="str">
        <f t="shared" si="1"/>
        <v/>
      </c>
      <c r="AJ13" s="66"/>
      <c r="AK13" s="535" t="str">
        <f t="shared" ref="AK13:AK17" si="3">IFERROR(IF(AND(T13="特定加算Ⅰ",OR(V13="",V13="-",V13="いずれも取得していない")),"☓","○"),"")</f>
        <v>○</v>
      </c>
      <c r="AL13" s="536" t="str">
        <f t="shared" ref="AL13:AL17" si="4">IFERROR(IF(AND(T13="特定加算Ⅰ",OR(V13="",V13="-",V13="いずれも取得していない")),"！特定加算Ⅰが選択されています。該当する介護福祉士配置等要件を選択してください。",""),"")</f>
        <v/>
      </c>
      <c r="AM13" s="537"/>
      <c r="AN13" s="537"/>
      <c r="AO13" s="537"/>
      <c r="AP13" s="537"/>
      <c r="AQ13" s="537"/>
      <c r="AR13" s="537"/>
      <c r="AS13" s="537"/>
      <c r="AT13" s="537"/>
      <c r="AU13" s="538"/>
    </row>
    <row r="14" spans="1:47" ht="33" customHeight="1" thickBot="1">
      <c r="A14" s="98">
        <f t="shared" si="2"/>
        <v>4</v>
      </c>
      <c r="B14" s="1095" t="str">
        <f>IF(基本情報入力シート!C57="","",基本情報入力シート!C57)</f>
        <v/>
      </c>
      <c r="C14" s="1096"/>
      <c r="D14" s="1096"/>
      <c r="E14" s="1096"/>
      <c r="F14" s="1096"/>
      <c r="G14" s="1096"/>
      <c r="H14" s="1096"/>
      <c r="I14" s="1096"/>
      <c r="J14" s="1096"/>
      <c r="K14" s="1097"/>
      <c r="L14" s="98" t="str">
        <f>IF(基本情報入力シート!M57="","",基本情報入力シート!M57)</f>
        <v/>
      </c>
      <c r="M14" s="98" t="str">
        <f>IF(基本情報入力シート!R57="","",基本情報入力シート!R57)</f>
        <v/>
      </c>
      <c r="N14" s="98" t="str">
        <f>IF(基本情報入力シート!W57="","",基本情報入力シート!W57)</f>
        <v/>
      </c>
      <c r="O14" s="98" t="str">
        <f>IF(基本情報入力シート!X57="","",基本情報入力シート!X57)</f>
        <v/>
      </c>
      <c r="P14" s="100" t="str">
        <f>IF(基本情報入力シート!Y57="","",基本情報入力シート!Y57)</f>
        <v/>
      </c>
      <c r="Q14" s="532" t="str">
        <f>IF(基本情報入力シート!Z57="","",基本情報入力シート!Z57)</f>
        <v/>
      </c>
      <c r="R14" s="533" t="str">
        <f>IF(基本情報入力シート!AA57="","",基本情報入力シート!AA57)</f>
        <v/>
      </c>
      <c r="S14" s="120"/>
      <c r="T14" s="121"/>
      <c r="U14" s="534" t="str">
        <f>IFERROR(VLOOKUP(P14,【参考】数式用!$A$5:$I$28,MATCH(T14,【参考】数式用!$H$4:$I$4,0)+7,0),"")</f>
        <v/>
      </c>
      <c r="V14" s="123"/>
      <c r="W14" s="40" t="s">
        <v>21</v>
      </c>
      <c r="X14" s="124"/>
      <c r="Y14" s="41" t="s">
        <v>11</v>
      </c>
      <c r="Z14" s="124"/>
      <c r="AA14" s="41" t="s">
        <v>67</v>
      </c>
      <c r="AB14" s="124"/>
      <c r="AC14" s="41" t="s">
        <v>11</v>
      </c>
      <c r="AD14" s="124"/>
      <c r="AE14" s="41" t="s">
        <v>14</v>
      </c>
      <c r="AF14" s="105" t="s">
        <v>30</v>
      </c>
      <c r="AG14" s="106" t="str">
        <f t="shared" si="0"/>
        <v/>
      </c>
      <c r="AH14" s="105" t="s">
        <v>47</v>
      </c>
      <c r="AI14" s="107" t="str">
        <f t="shared" si="1"/>
        <v/>
      </c>
      <c r="AJ14" s="66"/>
      <c r="AK14" s="535" t="str">
        <f t="shared" si="3"/>
        <v>○</v>
      </c>
      <c r="AL14" s="536" t="str">
        <f t="shared" si="4"/>
        <v/>
      </c>
      <c r="AM14" s="537"/>
      <c r="AN14" s="537"/>
      <c r="AO14" s="537"/>
      <c r="AP14" s="537"/>
      <c r="AQ14" s="537"/>
      <c r="AR14" s="537"/>
      <c r="AS14" s="537"/>
      <c r="AT14" s="537"/>
      <c r="AU14" s="538"/>
    </row>
    <row r="15" spans="1:47" ht="33" customHeight="1" thickBot="1">
      <c r="A15" s="98">
        <f t="shared" si="2"/>
        <v>5</v>
      </c>
      <c r="B15" s="1095" t="str">
        <f>IF(基本情報入力シート!C58="","",基本情報入力シート!C58)</f>
        <v/>
      </c>
      <c r="C15" s="1096"/>
      <c r="D15" s="1096"/>
      <c r="E15" s="1096"/>
      <c r="F15" s="1096"/>
      <c r="G15" s="1096"/>
      <c r="H15" s="1096"/>
      <c r="I15" s="1096"/>
      <c r="J15" s="1096"/>
      <c r="K15" s="1097"/>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100" t="str">
        <f>IF(基本情報入力シート!Y58="","",基本情報入力シート!Y58)</f>
        <v/>
      </c>
      <c r="Q15" s="532" t="str">
        <f>IF(基本情報入力シート!Z58="","",基本情報入力シート!Z58)</f>
        <v/>
      </c>
      <c r="R15" s="533" t="str">
        <f>IF(基本情報入力シート!AA58="","",基本情報入力シート!AA58)</f>
        <v/>
      </c>
      <c r="S15" s="120"/>
      <c r="T15" s="121"/>
      <c r="U15" s="534" t="str">
        <f>IFERROR(VLOOKUP(P15,【参考】数式用!$A$5:$I$28,MATCH(T15,【参考】数式用!$H$4:$I$4,0)+7,0),"")</f>
        <v/>
      </c>
      <c r="V15" s="123"/>
      <c r="W15" s="40" t="s">
        <v>21</v>
      </c>
      <c r="X15" s="124"/>
      <c r="Y15" s="41" t="s">
        <v>11</v>
      </c>
      <c r="Z15" s="124"/>
      <c r="AA15" s="41" t="s">
        <v>67</v>
      </c>
      <c r="AB15" s="124"/>
      <c r="AC15" s="41" t="s">
        <v>11</v>
      </c>
      <c r="AD15" s="124"/>
      <c r="AE15" s="41" t="s">
        <v>14</v>
      </c>
      <c r="AF15" s="105" t="s">
        <v>30</v>
      </c>
      <c r="AG15" s="106" t="str">
        <f t="shared" si="0"/>
        <v/>
      </c>
      <c r="AH15" s="105" t="s">
        <v>47</v>
      </c>
      <c r="AI15" s="107" t="str">
        <f t="shared" si="1"/>
        <v/>
      </c>
      <c r="AJ15" s="66"/>
      <c r="AK15" s="535" t="str">
        <f t="shared" si="3"/>
        <v>○</v>
      </c>
      <c r="AL15" s="536" t="str">
        <f t="shared" si="4"/>
        <v/>
      </c>
      <c r="AM15" s="537"/>
      <c r="AN15" s="537"/>
      <c r="AO15" s="537"/>
      <c r="AP15" s="537"/>
      <c r="AQ15" s="537"/>
      <c r="AR15" s="537"/>
      <c r="AS15" s="537"/>
      <c r="AT15" s="537"/>
      <c r="AU15" s="538"/>
    </row>
    <row r="16" spans="1:47" ht="33" customHeight="1" thickBot="1">
      <c r="A16" s="98">
        <f t="shared" si="2"/>
        <v>6</v>
      </c>
      <c r="B16" s="1095" t="str">
        <f>IF(基本情報入力シート!C59="","",基本情報入力シート!C59)</f>
        <v/>
      </c>
      <c r="C16" s="1096"/>
      <c r="D16" s="1096"/>
      <c r="E16" s="1096"/>
      <c r="F16" s="1096"/>
      <c r="G16" s="1096"/>
      <c r="H16" s="1096"/>
      <c r="I16" s="1096"/>
      <c r="J16" s="1096"/>
      <c r="K16" s="1097"/>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100" t="str">
        <f>IF(基本情報入力シート!Y59="","",基本情報入力シート!Y59)</f>
        <v/>
      </c>
      <c r="Q16" s="532" t="str">
        <f>IF(基本情報入力シート!Z59="","",基本情報入力シート!Z59)</f>
        <v/>
      </c>
      <c r="R16" s="533" t="str">
        <f>IF(基本情報入力シート!AA59="","",基本情報入力シート!AA59)</f>
        <v/>
      </c>
      <c r="S16" s="120"/>
      <c r="T16" s="121"/>
      <c r="U16" s="534" t="str">
        <f>IFERROR(VLOOKUP(P16,【参考】数式用!$A$5:$I$28,MATCH(T16,【参考】数式用!$H$4:$I$4,0)+7,0),"")</f>
        <v/>
      </c>
      <c r="V16" s="123"/>
      <c r="W16" s="40" t="s">
        <v>121</v>
      </c>
      <c r="X16" s="124"/>
      <c r="Y16" s="41" t="s">
        <v>122</v>
      </c>
      <c r="Z16" s="124"/>
      <c r="AA16" s="41" t="s">
        <v>123</v>
      </c>
      <c r="AB16" s="124"/>
      <c r="AC16" s="41" t="s">
        <v>122</v>
      </c>
      <c r="AD16" s="124"/>
      <c r="AE16" s="41" t="s">
        <v>124</v>
      </c>
      <c r="AF16" s="105" t="s">
        <v>125</v>
      </c>
      <c r="AG16" s="106" t="str">
        <f t="shared" ref="AG16:AG79" si="5">IF(X16&gt;=1,(AB16*12+AD16)-(X16*12+Z16)+1,"")</f>
        <v/>
      </c>
      <c r="AH16" s="105" t="s">
        <v>47</v>
      </c>
      <c r="AI16" s="107" t="str">
        <f t="shared" si="1"/>
        <v/>
      </c>
      <c r="AJ16" s="66"/>
      <c r="AK16" s="535" t="str">
        <f t="shared" si="3"/>
        <v>○</v>
      </c>
      <c r="AL16" s="536" t="str">
        <f t="shared" si="4"/>
        <v/>
      </c>
      <c r="AM16" s="537"/>
      <c r="AN16" s="537"/>
      <c r="AO16" s="537"/>
      <c r="AP16" s="537"/>
      <c r="AQ16" s="537"/>
      <c r="AR16" s="537"/>
      <c r="AS16" s="537"/>
      <c r="AT16" s="537"/>
      <c r="AU16" s="538"/>
    </row>
    <row r="17" spans="1:47" ht="33" customHeight="1" thickBot="1">
      <c r="A17" s="98">
        <f t="shared" si="2"/>
        <v>7</v>
      </c>
      <c r="B17" s="1095" t="str">
        <f>IF(基本情報入力シート!C60="","",基本情報入力シート!C60)</f>
        <v/>
      </c>
      <c r="C17" s="1096"/>
      <c r="D17" s="1096"/>
      <c r="E17" s="1096"/>
      <c r="F17" s="1096"/>
      <c r="G17" s="1096"/>
      <c r="H17" s="1096"/>
      <c r="I17" s="1096"/>
      <c r="J17" s="1096"/>
      <c r="K17" s="1097"/>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2" t="str">
        <f>IF(基本情報入力シート!Z60="","",基本情報入力シート!Z60)</f>
        <v/>
      </c>
      <c r="R17" s="533" t="str">
        <f>IF(基本情報入力シート!AA60="","",基本情報入力シート!AA60)</f>
        <v/>
      </c>
      <c r="S17" s="120"/>
      <c r="T17" s="121"/>
      <c r="U17" s="534" t="str">
        <f>IFERROR(VLOOKUP(P17,【参考】数式用!$A$5:$I$28,MATCH(T17,【参考】数式用!$H$4:$I$4,0)+7,0),"")</f>
        <v/>
      </c>
      <c r="V17" s="123"/>
      <c r="W17" s="40" t="s">
        <v>121</v>
      </c>
      <c r="X17" s="124"/>
      <c r="Y17" s="41" t="s">
        <v>122</v>
      </c>
      <c r="Z17" s="124"/>
      <c r="AA17" s="41" t="s">
        <v>123</v>
      </c>
      <c r="AB17" s="124"/>
      <c r="AC17" s="41" t="s">
        <v>122</v>
      </c>
      <c r="AD17" s="124"/>
      <c r="AE17" s="41" t="s">
        <v>124</v>
      </c>
      <c r="AF17" s="105" t="s">
        <v>125</v>
      </c>
      <c r="AG17" s="106" t="str">
        <f t="shared" si="5"/>
        <v/>
      </c>
      <c r="AH17" s="105" t="s">
        <v>47</v>
      </c>
      <c r="AI17" s="107" t="str">
        <f t="shared" si="1"/>
        <v/>
      </c>
      <c r="AJ17" s="66"/>
      <c r="AK17" s="535" t="str">
        <f t="shared" si="3"/>
        <v>○</v>
      </c>
      <c r="AL17" s="536" t="str">
        <f t="shared" si="4"/>
        <v/>
      </c>
      <c r="AM17" s="537"/>
      <c r="AN17" s="537"/>
      <c r="AO17" s="537"/>
      <c r="AP17" s="537"/>
      <c r="AQ17" s="537"/>
      <c r="AR17" s="537"/>
      <c r="AS17" s="537"/>
      <c r="AT17" s="537"/>
      <c r="AU17" s="538"/>
    </row>
    <row r="18" spans="1:47" ht="33" customHeight="1" thickBot="1">
      <c r="A18" s="98">
        <f t="shared" si="2"/>
        <v>8</v>
      </c>
      <c r="B18" s="1095" t="str">
        <f>IF(基本情報入力シート!C61="","",基本情報入力シート!C61)</f>
        <v/>
      </c>
      <c r="C18" s="1096"/>
      <c r="D18" s="1096"/>
      <c r="E18" s="1096"/>
      <c r="F18" s="1096"/>
      <c r="G18" s="1096"/>
      <c r="H18" s="1096"/>
      <c r="I18" s="1096"/>
      <c r="J18" s="1096"/>
      <c r="K18" s="1097"/>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2" t="str">
        <f>IF(基本情報入力シート!Z61="","",基本情報入力シート!Z61)</f>
        <v/>
      </c>
      <c r="R18" s="533" t="str">
        <f>IF(基本情報入力シート!AA61="","",基本情報入力シート!AA61)</f>
        <v/>
      </c>
      <c r="S18" s="120"/>
      <c r="T18" s="121"/>
      <c r="U18" s="534" t="str">
        <f>IFERROR(VLOOKUP(P18,【参考】数式用!$A$5:$I$28,MATCH(T18,【参考】数式用!$H$4:$I$4,0)+7,0),"")</f>
        <v/>
      </c>
      <c r="V18" s="123"/>
      <c r="W18" s="40" t="s">
        <v>121</v>
      </c>
      <c r="X18" s="124"/>
      <c r="Y18" s="41" t="s">
        <v>122</v>
      </c>
      <c r="Z18" s="124"/>
      <c r="AA18" s="41" t="s">
        <v>123</v>
      </c>
      <c r="AB18" s="124"/>
      <c r="AC18" s="41" t="s">
        <v>122</v>
      </c>
      <c r="AD18" s="124"/>
      <c r="AE18" s="41" t="s">
        <v>124</v>
      </c>
      <c r="AF18" s="105" t="s">
        <v>125</v>
      </c>
      <c r="AG18" s="106" t="str">
        <f t="shared" si="5"/>
        <v/>
      </c>
      <c r="AH18" s="105" t="s">
        <v>47</v>
      </c>
      <c r="AI18" s="107" t="str">
        <f t="shared" si="1"/>
        <v/>
      </c>
      <c r="AJ18" s="66"/>
      <c r="AK18" s="535" t="str">
        <f t="shared" ref="AK18:AK81" si="6">IFERROR(IF(AND(T18="特定加算Ⅰ",OR(V18="",V18="-",V18="いずれも取得していない")),"☓","○"),"")</f>
        <v>○</v>
      </c>
      <c r="AL18" s="536" t="str">
        <f t="shared" ref="AL18:AL81" si="7">IFERROR(IF(AND(T18="特定加算Ⅰ",OR(V18="",V18="-",V18="いずれも取得していない")),"！特定加算Ⅰが選択されています。該当する介護福祉士配置等要件を選択してください。",""),"")</f>
        <v/>
      </c>
      <c r="AM18" s="537"/>
      <c r="AN18" s="537"/>
      <c r="AO18" s="537"/>
      <c r="AP18" s="537"/>
      <c r="AQ18" s="537"/>
      <c r="AR18" s="537"/>
      <c r="AS18" s="537"/>
      <c r="AT18" s="537"/>
      <c r="AU18" s="538"/>
    </row>
    <row r="19" spans="1:47" ht="33" customHeight="1" thickBot="1">
      <c r="A19" s="98">
        <f t="shared" si="2"/>
        <v>9</v>
      </c>
      <c r="B19" s="1095" t="str">
        <f>IF(基本情報入力シート!C62="","",基本情報入力シート!C62)</f>
        <v/>
      </c>
      <c r="C19" s="1096"/>
      <c r="D19" s="1096"/>
      <c r="E19" s="1096"/>
      <c r="F19" s="1096"/>
      <c r="G19" s="1096"/>
      <c r="H19" s="1096"/>
      <c r="I19" s="1096"/>
      <c r="J19" s="1096"/>
      <c r="K19" s="1097"/>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2" t="str">
        <f>IF(基本情報入力シート!Z62="","",基本情報入力シート!Z62)</f>
        <v/>
      </c>
      <c r="R19" s="533" t="str">
        <f>IF(基本情報入力シート!AA62="","",基本情報入力シート!AA62)</f>
        <v/>
      </c>
      <c r="S19" s="120"/>
      <c r="T19" s="121"/>
      <c r="U19" s="534" t="str">
        <f>IFERROR(VLOOKUP(P19,【参考】数式用!$A$5:$I$28,MATCH(T19,【参考】数式用!$H$4:$I$4,0)+7,0),"")</f>
        <v/>
      </c>
      <c r="V19" s="123"/>
      <c r="W19" s="40" t="s">
        <v>121</v>
      </c>
      <c r="X19" s="124"/>
      <c r="Y19" s="41" t="s">
        <v>122</v>
      </c>
      <c r="Z19" s="124"/>
      <c r="AA19" s="41" t="s">
        <v>123</v>
      </c>
      <c r="AB19" s="124"/>
      <c r="AC19" s="41" t="s">
        <v>122</v>
      </c>
      <c r="AD19" s="124"/>
      <c r="AE19" s="41" t="s">
        <v>124</v>
      </c>
      <c r="AF19" s="105" t="s">
        <v>125</v>
      </c>
      <c r="AG19" s="106" t="str">
        <f t="shared" si="5"/>
        <v/>
      </c>
      <c r="AH19" s="105" t="s">
        <v>47</v>
      </c>
      <c r="AI19" s="107" t="str">
        <f t="shared" si="1"/>
        <v/>
      </c>
      <c r="AJ19" s="66"/>
      <c r="AK19" s="535" t="str">
        <f t="shared" si="6"/>
        <v>○</v>
      </c>
      <c r="AL19" s="536" t="str">
        <f t="shared" si="7"/>
        <v/>
      </c>
      <c r="AM19" s="537"/>
      <c r="AN19" s="537"/>
      <c r="AO19" s="537"/>
      <c r="AP19" s="537"/>
      <c r="AQ19" s="537"/>
      <c r="AR19" s="537"/>
      <c r="AS19" s="537"/>
      <c r="AT19" s="537"/>
      <c r="AU19" s="538"/>
    </row>
    <row r="20" spans="1:47" ht="33" customHeight="1" thickBot="1">
      <c r="A20" s="98">
        <f t="shared" si="2"/>
        <v>10</v>
      </c>
      <c r="B20" s="1095" t="str">
        <f>IF(基本情報入力シート!C63="","",基本情報入力シート!C63)</f>
        <v/>
      </c>
      <c r="C20" s="1096"/>
      <c r="D20" s="1096"/>
      <c r="E20" s="1096"/>
      <c r="F20" s="1096"/>
      <c r="G20" s="1096"/>
      <c r="H20" s="1096"/>
      <c r="I20" s="1096"/>
      <c r="J20" s="1096"/>
      <c r="K20" s="1097"/>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2" t="str">
        <f>IF(基本情報入力シート!Z63="","",基本情報入力シート!Z63)</f>
        <v/>
      </c>
      <c r="R20" s="533" t="str">
        <f>IF(基本情報入力シート!AA63="","",基本情報入力シート!AA63)</f>
        <v/>
      </c>
      <c r="S20" s="120"/>
      <c r="T20" s="121"/>
      <c r="U20" s="534" t="str">
        <f>IFERROR(VLOOKUP(P20,【参考】数式用!$A$5:$I$28,MATCH(T20,【参考】数式用!$H$4:$I$4,0)+7,0),"")</f>
        <v/>
      </c>
      <c r="V20" s="123"/>
      <c r="W20" s="40" t="s">
        <v>121</v>
      </c>
      <c r="X20" s="124"/>
      <c r="Y20" s="41" t="s">
        <v>122</v>
      </c>
      <c r="Z20" s="124"/>
      <c r="AA20" s="41" t="s">
        <v>123</v>
      </c>
      <c r="AB20" s="124"/>
      <c r="AC20" s="41" t="s">
        <v>122</v>
      </c>
      <c r="AD20" s="124"/>
      <c r="AE20" s="41" t="s">
        <v>124</v>
      </c>
      <c r="AF20" s="105" t="s">
        <v>125</v>
      </c>
      <c r="AG20" s="106" t="str">
        <f t="shared" si="5"/>
        <v/>
      </c>
      <c r="AH20" s="105" t="s">
        <v>47</v>
      </c>
      <c r="AI20" s="107" t="str">
        <f t="shared" si="1"/>
        <v/>
      </c>
      <c r="AJ20" s="66"/>
      <c r="AK20" s="535" t="str">
        <f t="shared" si="6"/>
        <v>○</v>
      </c>
      <c r="AL20" s="536" t="str">
        <f t="shared" si="7"/>
        <v/>
      </c>
      <c r="AM20" s="537"/>
      <c r="AN20" s="537"/>
      <c r="AO20" s="537"/>
      <c r="AP20" s="537"/>
      <c r="AQ20" s="537"/>
      <c r="AR20" s="537"/>
      <c r="AS20" s="537"/>
      <c r="AT20" s="537"/>
      <c r="AU20" s="538"/>
    </row>
    <row r="21" spans="1:47" ht="33" customHeight="1" thickBot="1">
      <c r="A21" s="98">
        <f t="shared" si="2"/>
        <v>11</v>
      </c>
      <c r="B21" s="1095" t="str">
        <f>IF(基本情報入力シート!C64="","",基本情報入力シート!C64)</f>
        <v/>
      </c>
      <c r="C21" s="1096"/>
      <c r="D21" s="1096"/>
      <c r="E21" s="1096"/>
      <c r="F21" s="1096"/>
      <c r="G21" s="1096"/>
      <c r="H21" s="1096"/>
      <c r="I21" s="1096"/>
      <c r="J21" s="1096"/>
      <c r="K21" s="1097"/>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2" t="str">
        <f>IF(基本情報入力シート!Z64="","",基本情報入力シート!Z64)</f>
        <v/>
      </c>
      <c r="R21" s="533" t="str">
        <f>IF(基本情報入力シート!AA64="","",基本情報入力シート!AA64)</f>
        <v/>
      </c>
      <c r="S21" s="120"/>
      <c r="T21" s="121"/>
      <c r="U21" s="534" t="str">
        <f>IFERROR(VLOOKUP(P21,【参考】数式用!$A$5:$I$28,MATCH(T21,【参考】数式用!$H$4:$I$4,0)+7,0),"")</f>
        <v/>
      </c>
      <c r="V21" s="123"/>
      <c r="W21" s="40" t="s">
        <v>121</v>
      </c>
      <c r="X21" s="124"/>
      <c r="Y21" s="41" t="s">
        <v>122</v>
      </c>
      <c r="Z21" s="124"/>
      <c r="AA21" s="41" t="s">
        <v>123</v>
      </c>
      <c r="AB21" s="124"/>
      <c r="AC21" s="41" t="s">
        <v>122</v>
      </c>
      <c r="AD21" s="124"/>
      <c r="AE21" s="41" t="s">
        <v>124</v>
      </c>
      <c r="AF21" s="105" t="s">
        <v>125</v>
      </c>
      <c r="AG21" s="106" t="str">
        <f t="shared" si="5"/>
        <v/>
      </c>
      <c r="AH21" s="105" t="s">
        <v>47</v>
      </c>
      <c r="AI21" s="107" t="str">
        <f t="shared" si="1"/>
        <v/>
      </c>
      <c r="AJ21" s="66"/>
      <c r="AK21" s="535" t="str">
        <f t="shared" si="6"/>
        <v>○</v>
      </c>
      <c r="AL21" s="536" t="str">
        <f t="shared" si="7"/>
        <v/>
      </c>
      <c r="AM21" s="537"/>
      <c r="AN21" s="537"/>
      <c r="AO21" s="537"/>
      <c r="AP21" s="537"/>
      <c r="AQ21" s="537"/>
      <c r="AR21" s="537"/>
      <c r="AS21" s="537"/>
      <c r="AT21" s="537"/>
      <c r="AU21" s="538"/>
    </row>
    <row r="22" spans="1:47" ht="33" customHeight="1" thickBot="1">
      <c r="A22" s="98">
        <f t="shared" si="2"/>
        <v>12</v>
      </c>
      <c r="B22" s="1095" t="str">
        <f>IF(基本情報入力シート!C65="","",基本情報入力シート!C65)</f>
        <v/>
      </c>
      <c r="C22" s="1096"/>
      <c r="D22" s="1096"/>
      <c r="E22" s="1096"/>
      <c r="F22" s="1096"/>
      <c r="G22" s="1096"/>
      <c r="H22" s="1096"/>
      <c r="I22" s="1096"/>
      <c r="J22" s="1096"/>
      <c r="K22" s="1097"/>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2" t="str">
        <f>IF(基本情報入力シート!Z65="","",基本情報入力シート!Z65)</f>
        <v/>
      </c>
      <c r="R22" s="533" t="str">
        <f>IF(基本情報入力シート!AA65="","",基本情報入力シート!AA65)</f>
        <v/>
      </c>
      <c r="S22" s="120"/>
      <c r="T22" s="121"/>
      <c r="U22" s="534" t="str">
        <f>IFERROR(VLOOKUP(P22,【参考】数式用!$A$5:$I$28,MATCH(T22,【参考】数式用!$H$4:$I$4,0)+7,0),"")</f>
        <v/>
      </c>
      <c r="V22" s="123"/>
      <c r="W22" s="40" t="s">
        <v>121</v>
      </c>
      <c r="X22" s="124"/>
      <c r="Y22" s="41" t="s">
        <v>122</v>
      </c>
      <c r="Z22" s="124"/>
      <c r="AA22" s="41" t="s">
        <v>123</v>
      </c>
      <c r="AB22" s="124"/>
      <c r="AC22" s="41" t="s">
        <v>122</v>
      </c>
      <c r="AD22" s="124"/>
      <c r="AE22" s="41" t="s">
        <v>124</v>
      </c>
      <c r="AF22" s="105" t="s">
        <v>125</v>
      </c>
      <c r="AG22" s="106" t="str">
        <f t="shared" si="5"/>
        <v/>
      </c>
      <c r="AH22" s="105" t="s">
        <v>47</v>
      </c>
      <c r="AI22" s="107" t="str">
        <f t="shared" si="1"/>
        <v/>
      </c>
      <c r="AJ22" s="66"/>
      <c r="AK22" s="535" t="str">
        <f t="shared" si="6"/>
        <v>○</v>
      </c>
      <c r="AL22" s="536" t="str">
        <f t="shared" si="7"/>
        <v/>
      </c>
      <c r="AM22" s="537"/>
      <c r="AN22" s="537"/>
      <c r="AO22" s="537"/>
      <c r="AP22" s="537"/>
      <c r="AQ22" s="537"/>
      <c r="AR22" s="537"/>
      <c r="AS22" s="537"/>
      <c r="AT22" s="537"/>
      <c r="AU22" s="538"/>
    </row>
    <row r="23" spans="1:47" ht="33" customHeight="1" thickBot="1">
      <c r="A23" s="98">
        <f t="shared" si="2"/>
        <v>13</v>
      </c>
      <c r="B23" s="1095" t="str">
        <f>IF(基本情報入力シート!C66="","",基本情報入力シート!C66)</f>
        <v/>
      </c>
      <c r="C23" s="1096"/>
      <c r="D23" s="1096"/>
      <c r="E23" s="1096"/>
      <c r="F23" s="1096"/>
      <c r="G23" s="1096"/>
      <c r="H23" s="1096"/>
      <c r="I23" s="1096"/>
      <c r="J23" s="1096"/>
      <c r="K23" s="1097"/>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2" t="str">
        <f>IF(基本情報入力シート!Z66="","",基本情報入力シート!Z66)</f>
        <v/>
      </c>
      <c r="R23" s="533" t="str">
        <f>IF(基本情報入力シート!AA66="","",基本情報入力シート!AA66)</f>
        <v/>
      </c>
      <c r="S23" s="120"/>
      <c r="T23" s="121"/>
      <c r="U23" s="534" t="str">
        <f>IFERROR(VLOOKUP(P23,【参考】数式用!$A$5:$I$28,MATCH(T23,【参考】数式用!$H$4:$I$4,0)+7,0),"")</f>
        <v/>
      </c>
      <c r="V23" s="123"/>
      <c r="W23" s="40" t="s">
        <v>121</v>
      </c>
      <c r="X23" s="124"/>
      <c r="Y23" s="41" t="s">
        <v>122</v>
      </c>
      <c r="Z23" s="124"/>
      <c r="AA23" s="41" t="s">
        <v>123</v>
      </c>
      <c r="AB23" s="124"/>
      <c r="AC23" s="41" t="s">
        <v>122</v>
      </c>
      <c r="AD23" s="124"/>
      <c r="AE23" s="41" t="s">
        <v>124</v>
      </c>
      <c r="AF23" s="105" t="s">
        <v>125</v>
      </c>
      <c r="AG23" s="106" t="str">
        <f t="shared" si="5"/>
        <v/>
      </c>
      <c r="AH23" s="105" t="s">
        <v>47</v>
      </c>
      <c r="AI23" s="107" t="str">
        <f t="shared" si="1"/>
        <v/>
      </c>
      <c r="AJ23" s="66"/>
      <c r="AK23" s="535" t="str">
        <f t="shared" si="6"/>
        <v>○</v>
      </c>
      <c r="AL23" s="536" t="str">
        <f t="shared" si="7"/>
        <v/>
      </c>
      <c r="AM23" s="537"/>
      <c r="AN23" s="537"/>
      <c r="AO23" s="537"/>
      <c r="AP23" s="537"/>
      <c r="AQ23" s="537"/>
      <c r="AR23" s="537"/>
      <c r="AS23" s="537"/>
      <c r="AT23" s="537"/>
      <c r="AU23" s="538"/>
    </row>
    <row r="24" spans="1:47" ht="33" customHeight="1" thickBot="1">
      <c r="A24" s="98">
        <f t="shared" si="2"/>
        <v>14</v>
      </c>
      <c r="B24" s="1095" t="str">
        <f>IF(基本情報入力シート!C67="","",基本情報入力シート!C67)</f>
        <v/>
      </c>
      <c r="C24" s="1096"/>
      <c r="D24" s="1096"/>
      <c r="E24" s="1096"/>
      <c r="F24" s="1096"/>
      <c r="G24" s="1096"/>
      <c r="H24" s="1096"/>
      <c r="I24" s="1096"/>
      <c r="J24" s="1096"/>
      <c r="K24" s="1097"/>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2" t="str">
        <f>IF(基本情報入力シート!Z67="","",基本情報入力シート!Z67)</f>
        <v/>
      </c>
      <c r="R24" s="533" t="str">
        <f>IF(基本情報入力シート!AA67="","",基本情報入力シート!AA67)</f>
        <v/>
      </c>
      <c r="S24" s="120"/>
      <c r="T24" s="121"/>
      <c r="U24" s="534" t="str">
        <f>IFERROR(VLOOKUP(P24,【参考】数式用!$A$5:$I$28,MATCH(T24,【参考】数式用!$H$4:$I$4,0)+7,0),"")</f>
        <v/>
      </c>
      <c r="V24" s="123"/>
      <c r="W24" s="40" t="s">
        <v>121</v>
      </c>
      <c r="X24" s="124"/>
      <c r="Y24" s="41" t="s">
        <v>122</v>
      </c>
      <c r="Z24" s="124"/>
      <c r="AA24" s="41" t="s">
        <v>123</v>
      </c>
      <c r="AB24" s="124"/>
      <c r="AC24" s="41" t="s">
        <v>122</v>
      </c>
      <c r="AD24" s="124"/>
      <c r="AE24" s="41" t="s">
        <v>124</v>
      </c>
      <c r="AF24" s="105" t="s">
        <v>125</v>
      </c>
      <c r="AG24" s="106" t="str">
        <f t="shared" si="5"/>
        <v/>
      </c>
      <c r="AH24" s="105" t="s">
        <v>47</v>
      </c>
      <c r="AI24" s="107" t="str">
        <f t="shared" si="1"/>
        <v/>
      </c>
      <c r="AJ24" s="66"/>
      <c r="AK24" s="535" t="str">
        <f t="shared" si="6"/>
        <v>○</v>
      </c>
      <c r="AL24" s="536" t="str">
        <f t="shared" si="7"/>
        <v/>
      </c>
      <c r="AM24" s="537"/>
      <c r="AN24" s="537"/>
      <c r="AO24" s="537"/>
      <c r="AP24" s="537"/>
      <c r="AQ24" s="537"/>
      <c r="AR24" s="537"/>
      <c r="AS24" s="537"/>
      <c r="AT24" s="537"/>
      <c r="AU24" s="538"/>
    </row>
    <row r="25" spans="1:47" ht="33" customHeight="1" thickBot="1">
      <c r="A25" s="98">
        <f t="shared" si="2"/>
        <v>15</v>
      </c>
      <c r="B25" s="1095" t="str">
        <f>IF(基本情報入力シート!C68="","",基本情報入力シート!C68)</f>
        <v/>
      </c>
      <c r="C25" s="1096"/>
      <c r="D25" s="1096"/>
      <c r="E25" s="1096"/>
      <c r="F25" s="1096"/>
      <c r="G25" s="1096"/>
      <c r="H25" s="1096"/>
      <c r="I25" s="1096"/>
      <c r="J25" s="1096"/>
      <c r="K25" s="1097"/>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2" t="str">
        <f>IF(基本情報入力シート!Z68="","",基本情報入力シート!Z68)</f>
        <v/>
      </c>
      <c r="R25" s="533" t="str">
        <f>IF(基本情報入力シート!AA68="","",基本情報入力シート!AA68)</f>
        <v/>
      </c>
      <c r="S25" s="120"/>
      <c r="T25" s="121"/>
      <c r="U25" s="534" t="str">
        <f>IFERROR(VLOOKUP(P25,【参考】数式用!$A$5:$I$28,MATCH(T25,【参考】数式用!$H$4:$I$4,0)+7,0),"")</f>
        <v/>
      </c>
      <c r="V25" s="123"/>
      <c r="W25" s="40" t="s">
        <v>121</v>
      </c>
      <c r="X25" s="124"/>
      <c r="Y25" s="41" t="s">
        <v>122</v>
      </c>
      <c r="Z25" s="124"/>
      <c r="AA25" s="41" t="s">
        <v>123</v>
      </c>
      <c r="AB25" s="124"/>
      <c r="AC25" s="41" t="s">
        <v>122</v>
      </c>
      <c r="AD25" s="124"/>
      <c r="AE25" s="41" t="s">
        <v>124</v>
      </c>
      <c r="AF25" s="105" t="s">
        <v>125</v>
      </c>
      <c r="AG25" s="106" t="str">
        <f t="shared" si="5"/>
        <v/>
      </c>
      <c r="AH25" s="105" t="s">
        <v>47</v>
      </c>
      <c r="AI25" s="107" t="str">
        <f t="shared" si="1"/>
        <v/>
      </c>
      <c r="AJ25" s="66"/>
      <c r="AK25" s="535" t="str">
        <f t="shared" si="6"/>
        <v>○</v>
      </c>
      <c r="AL25" s="536" t="str">
        <f t="shared" si="7"/>
        <v/>
      </c>
      <c r="AM25" s="537"/>
      <c r="AN25" s="537"/>
      <c r="AO25" s="537"/>
      <c r="AP25" s="537"/>
      <c r="AQ25" s="537"/>
      <c r="AR25" s="537"/>
      <c r="AS25" s="537"/>
      <c r="AT25" s="537"/>
      <c r="AU25" s="538"/>
    </row>
    <row r="26" spans="1:47" ht="33" customHeight="1" thickBot="1">
      <c r="A26" s="98">
        <f t="shared" si="2"/>
        <v>16</v>
      </c>
      <c r="B26" s="1095" t="str">
        <f>IF(基本情報入力シート!C69="","",基本情報入力シート!C69)</f>
        <v/>
      </c>
      <c r="C26" s="1096"/>
      <c r="D26" s="1096"/>
      <c r="E26" s="1096"/>
      <c r="F26" s="1096"/>
      <c r="G26" s="1096"/>
      <c r="H26" s="1096"/>
      <c r="I26" s="1096"/>
      <c r="J26" s="1096"/>
      <c r="K26" s="1097"/>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2" t="str">
        <f>IF(基本情報入力シート!Z69="","",基本情報入力シート!Z69)</f>
        <v/>
      </c>
      <c r="R26" s="533" t="str">
        <f>IF(基本情報入力シート!AA69="","",基本情報入力シート!AA69)</f>
        <v/>
      </c>
      <c r="S26" s="120"/>
      <c r="T26" s="121"/>
      <c r="U26" s="534" t="str">
        <f>IFERROR(VLOOKUP(P26,【参考】数式用!$A$5:$I$28,MATCH(T26,【参考】数式用!$H$4:$I$4,0)+7,0),"")</f>
        <v/>
      </c>
      <c r="V26" s="123"/>
      <c r="W26" s="40" t="s">
        <v>121</v>
      </c>
      <c r="X26" s="124"/>
      <c r="Y26" s="41" t="s">
        <v>122</v>
      </c>
      <c r="Z26" s="124"/>
      <c r="AA26" s="41" t="s">
        <v>123</v>
      </c>
      <c r="AB26" s="124"/>
      <c r="AC26" s="41" t="s">
        <v>122</v>
      </c>
      <c r="AD26" s="124"/>
      <c r="AE26" s="41" t="s">
        <v>124</v>
      </c>
      <c r="AF26" s="105" t="s">
        <v>125</v>
      </c>
      <c r="AG26" s="106" t="str">
        <f t="shared" si="5"/>
        <v/>
      </c>
      <c r="AH26" s="105" t="s">
        <v>47</v>
      </c>
      <c r="AI26" s="107" t="str">
        <f t="shared" si="1"/>
        <v/>
      </c>
      <c r="AJ26" s="66"/>
      <c r="AK26" s="535" t="str">
        <f t="shared" si="6"/>
        <v>○</v>
      </c>
      <c r="AL26" s="536" t="str">
        <f t="shared" si="7"/>
        <v/>
      </c>
      <c r="AM26" s="537"/>
      <c r="AN26" s="537"/>
      <c r="AO26" s="537"/>
      <c r="AP26" s="537"/>
      <c r="AQ26" s="537"/>
      <c r="AR26" s="537"/>
      <c r="AS26" s="537"/>
      <c r="AT26" s="537"/>
      <c r="AU26" s="538"/>
    </row>
    <row r="27" spans="1:47" ht="33" customHeight="1" thickBot="1">
      <c r="A27" s="98">
        <f t="shared" si="2"/>
        <v>17</v>
      </c>
      <c r="B27" s="1095" t="str">
        <f>IF(基本情報入力シート!C70="","",基本情報入力シート!C70)</f>
        <v/>
      </c>
      <c r="C27" s="1096"/>
      <c r="D27" s="1096"/>
      <c r="E27" s="1096"/>
      <c r="F27" s="1096"/>
      <c r="G27" s="1096"/>
      <c r="H27" s="1096"/>
      <c r="I27" s="1096"/>
      <c r="J27" s="1096"/>
      <c r="K27" s="1097"/>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2" t="str">
        <f>IF(基本情報入力シート!Z70="","",基本情報入力シート!Z70)</f>
        <v/>
      </c>
      <c r="R27" s="533" t="str">
        <f>IF(基本情報入力シート!AA70="","",基本情報入力シート!AA70)</f>
        <v/>
      </c>
      <c r="S27" s="120"/>
      <c r="T27" s="121"/>
      <c r="U27" s="534" t="str">
        <f>IFERROR(VLOOKUP(P27,【参考】数式用!$A$5:$I$28,MATCH(T27,【参考】数式用!$H$4:$I$4,0)+7,0),"")</f>
        <v/>
      </c>
      <c r="V27" s="123"/>
      <c r="W27" s="40" t="s">
        <v>121</v>
      </c>
      <c r="X27" s="124"/>
      <c r="Y27" s="41" t="s">
        <v>122</v>
      </c>
      <c r="Z27" s="124"/>
      <c r="AA27" s="41" t="s">
        <v>123</v>
      </c>
      <c r="AB27" s="124"/>
      <c r="AC27" s="41" t="s">
        <v>122</v>
      </c>
      <c r="AD27" s="124"/>
      <c r="AE27" s="41" t="s">
        <v>124</v>
      </c>
      <c r="AF27" s="105" t="s">
        <v>125</v>
      </c>
      <c r="AG27" s="106" t="str">
        <f t="shared" si="5"/>
        <v/>
      </c>
      <c r="AH27" s="105" t="s">
        <v>47</v>
      </c>
      <c r="AI27" s="107" t="str">
        <f t="shared" si="1"/>
        <v/>
      </c>
      <c r="AJ27" s="66"/>
      <c r="AK27" s="535" t="str">
        <f t="shared" si="6"/>
        <v>○</v>
      </c>
      <c r="AL27" s="536" t="str">
        <f t="shared" si="7"/>
        <v/>
      </c>
      <c r="AM27" s="537"/>
      <c r="AN27" s="537"/>
      <c r="AO27" s="537"/>
      <c r="AP27" s="537"/>
      <c r="AQ27" s="537"/>
      <c r="AR27" s="537"/>
      <c r="AS27" s="537"/>
      <c r="AT27" s="537"/>
      <c r="AU27" s="538"/>
    </row>
    <row r="28" spans="1:47" ht="33" customHeight="1" thickBot="1">
      <c r="A28" s="98">
        <f t="shared" si="2"/>
        <v>18</v>
      </c>
      <c r="B28" s="1095" t="str">
        <f>IF(基本情報入力シート!C71="","",基本情報入力シート!C71)</f>
        <v/>
      </c>
      <c r="C28" s="1096"/>
      <c r="D28" s="1096"/>
      <c r="E28" s="1096"/>
      <c r="F28" s="1096"/>
      <c r="G28" s="1096"/>
      <c r="H28" s="1096"/>
      <c r="I28" s="1096"/>
      <c r="J28" s="1096"/>
      <c r="K28" s="1097"/>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2" t="str">
        <f>IF(基本情報入力シート!Z71="","",基本情報入力シート!Z71)</f>
        <v/>
      </c>
      <c r="R28" s="533" t="str">
        <f>IF(基本情報入力シート!AA71="","",基本情報入力シート!AA71)</f>
        <v/>
      </c>
      <c r="S28" s="120"/>
      <c r="T28" s="121"/>
      <c r="U28" s="534" t="str">
        <f>IFERROR(VLOOKUP(P28,【参考】数式用!$A$5:$I$28,MATCH(T28,【参考】数式用!$H$4:$I$4,0)+7,0),"")</f>
        <v/>
      </c>
      <c r="V28" s="123"/>
      <c r="W28" s="40" t="s">
        <v>121</v>
      </c>
      <c r="X28" s="124"/>
      <c r="Y28" s="41" t="s">
        <v>122</v>
      </c>
      <c r="Z28" s="124"/>
      <c r="AA28" s="41" t="s">
        <v>123</v>
      </c>
      <c r="AB28" s="124"/>
      <c r="AC28" s="41" t="s">
        <v>122</v>
      </c>
      <c r="AD28" s="124"/>
      <c r="AE28" s="41" t="s">
        <v>124</v>
      </c>
      <c r="AF28" s="105" t="s">
        <v>125</v>
      </c>
      <c r="AG28" s="106" t="str">
        <f t="shared" si="5"/>
        <v/>
      </c>
      <c r="AH28" s="105" t="s">
        <v>47</v>
      </c>
      <c r="AI28" s="107" t="str">
        <f t="shared" si="1"/>
        <v/>
      </c>
      <c r="AJ28" s="66"/>
      <c r="AK28" s="535" t="str">
        <f t="shared" si="6"/>
        <v>○</v>
      </c>
      <c r="AL28" s="536" t="str">
        <f t="shared" si="7"/>
        <v/>
      </c>
      <c r="AM28" s="537"/>
      <c r="AN28" s="537"/>
      <c r="AO28" s="537"/>
      <c r="AP28" s="537"/>
      <c r="AQ28" s="537"/>
      <c r="AR28" s="537"/>
      <c r="AS28" s="537"/>
      <c r="AT28" s="537"/>
      <c r="AU28" s="538"/>
    </row>
    <row r="29" spans="1:47" ht="33" customHeight="1" thickBot="1">
      <c r="A29" s="98">
        <f t="shared" si="2"/>
        <v>19</v>
      </c>
      <c r="B29" s="1095" t="str">
        <f>IF(基本情報入力シート!C72="","",基本情報入力シート!C72)</f>
        <v/>
      </c>
      <c r="C29" s="1096"/>
      <c r="D29" s="1096"/>
      <c r="E29" s="1096"/>
      <c r="F29" s="1096"/>
      <c r="G29" s="1096"/>
      <c r="H29" s="1096"/>
      <c r="I29" s="1096"/>
      <c r="J29" s="1096"/>
      <c r="K29" s="1097"/>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2" t="str">
        <f>IF(基本情報入力シート!Z72="","",基本情報入力シート!Z72)</f>
        <v/>
      </c>
      <c r="R29" s="533" t="str">
        <f>IF(基本情報入力シート!AA72="","",基本情報入力シート!AA72)</f>
        <v/>
      </c>
      <c r="S29" s="120"/>
      <c r="T29" s="121"/>
      <c r="U29" s="534" t="str">
        <f>IFERROR(VLOOKUP(P29,【参考】数式用!$A$5:$I$28,MATCH(T29,【参考】数式用!$H$4:$I$4,0)+7,0),"")</f>
        <v/>
      </c>
      <c r="V29" s="123"/>
      <c r="W29" s="40" t="s">
        <v>121</v>
      </c>
      <c r="X29" s="124"/>
      <c r="Y29" s="41" t="s">
        <v>122</v>
      </c>
      <c r="Z29" s="124"/>
      <c r="AA29" s="41" t="s">
        <v>123</v>
      </c>
      <c r="AB29" s="124"/>
      <c r="AC29" s="41" t="s">
        <v>122</v>
      </c>
      <c r="AD29" s="124"/>
      <c r="AE29" s="41" t="s">
        <v>124</v>
      </c>
      <c r="AF29" s="105" t="s">
        <v>125</v>
      </c>
      <c r="AG29" s="106" t="str">
        <f t="shared" si="5"/>
        <v/>
      </c>
      <c r="AH29" s="105" t="s">
        <v>47</v>
      </c>
      <c r="AI29" s="107" t="str">
        <f t="shared" si="1"/>
        <v/>
      </c>
      <c r="AJ29" s="66"/>
      <c r="AK29" s="535" t="str">
        <f t="shared" si="6"/>
        <v>○</v>
      </c>
      <c r="AL29" s="536" t="str">
        <f t="shared" si="7"/>
        <v/>
      </c>
      <c r="AM29" s="537"/>
      <c r="AN29" s="537"/>
      <c r="AO29" s="537"/>
      <c r="AP29" s="537"/>
      <c r="AQ29" s="537"/>
      <c r="AR29" s="537"/>
      <c r="AS29" s="537"/>
      <c r="AT29" s="537"/>
      <c r="AU29" s="538"/>
    </row>
    <row r="30" spans="1:47" ht="33" customHeight="1" thickBot="1">
      <c r="A30" s="98">
        <f t="shared" si="2"/>
        <v>20</v>
      </c>
      <c r="B30" s="1095" t="str">
        <f>IF(基本情報入力シート!C73="","",基本情報入力シート!C73)</f>
        <v/>
      </c>
      <c r="C30" s="1096"/>
      <c r="D30" s="1096"/>
      <c r="E30" s="1096"/>
      <c r="F30" s="1096"/>
      <c r="G30" s="1096"/>
      <c r="H30" s="1096"/>
      <c r="I30" s="1096"/>
      <c r="J30" s="1096"/>
      <c r="K30" s="1097"/>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2" t="str">
        <f>IF(基本情報入力シート!Z73="","",基本情報入力シート!Z73)</f>
        <v/>
      </c>
      <c r="R30" s="533" t="str">
        <f>IF(基本情報入力シート!AA73="","",基本情報入力シート!AA73)</f>
        <v/>
      </c>
      <c r="S30" s="120"/>
      <c r="T30" s="121"/>
      <c r="U30" s="534" t="str">
        <f>IFERROR(VLOOKUP(P30,【参考】数式用!$A$5:$I$28,MATCH(T30,【参考】数式用!$H$4:$I$4,0)+7,0),"")</f>
        <v/>
      </c>
      <c r="V30" s="123"/>
      <c r="W30" s="40" t="s">
        <v>121</v>
      </c>
      <c r="X30" s="124"/>
      <c r="Y30" s="41" t="s">
        <v>122</v>
      </c>
      <c r="Z30" s="124"/>
      <c r="AA30" s="41" t="s">
        <v>123</v>
      </c>
      <c r="AB30" s="124"/>
      <c r="AC30" s="41" t="s">
        <v>122</v>
      </c>
      <c r="AD30" s="124"/>
      <c r="AE30" s="41" t="s">
        <v>124</v>
      </c>
      <c r="AF30" s="105" t="s">
        <v>125</v>
      </c>
      <c r="AG30" s="106" t="str">
        <f t="shared" si="5"/>
        <v/>
      </c>
      <c r="AH30" s="105" t="s">
        <v>47</v>
      </c>
      <c r="AI30" s="107" t="str">
        <f t="shared" si="1"/>
        <v/>
      </c>
      <c r="AJ30" s="66"/>
      <c r="AK30" s="535" t="str">
        <f t="shared" si="6"/>
        <v>○</v>
      </c>
      <c r="AL30" s="536" t="str">
        <f t="shared" si="7"/>
        <v/>
      </c>
      <c r="AM30" s="537"/>
      <c r="AN30" s="537"/>
      <c r="AO30" s="537"/>
      <c r="AP30" s="537"/>
      <c r="AQ30" s="537"/>
      <c r="AR30" s="537"/>
      <c r="AS30" s="537"/>
      <c r="AT30" s="537"/>
      <c r="AU30" s="538"/>
    </row>
    <row r="31" spans="1:47" ht="33" customHeight="1" thickBot="1">
      <c r="A31" s="98">
        <f t="shared" si="2"/>
        <v>21</v>
      </c>
      <c r="B31" s="1095" t="str">
        <f>IF(基本情報入力シート!C74="","",基本情報入力シート!C74)</f>
        <v/>
      </c>
      <c r="C31" s="1096"/>
      <c r="D31" s="1096"/>
      <c r="E31" s="1096"/>
      <c r="F31" s="1096"/>
      <c r="G31" s="1096"/>
      <c r="H31" s="1096"/>
      <c r="I31" s="1096"/>
      <c r="J31" s="1096"/>
      <c r="K31" s="1097"/>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2" t="str">
        <f>IF(基本情報入力シート!Z74="","",基本情報入力シート!Z74)</f>
        <v/>
      </c>
      <c r="R31" s="533" t="str">
        <f>IF(基本情報入力シート!AA74="","",基本情報入力シート!AA74)</f>
        <v/>
      </c>
      <c r="S31" s="120"/>
      <c r="T31" s="121"/>
      <c r="U31" s="534" t="str">
        <f>IFERROR(VLOOKUP(P31,【参考】数式用!$A$5:$I$28,MATCH(T31,【参考】数式用!$H$4:$I$4,0)+7,0),"")</f>
        <v/>
      </c>
      <c r="V31" s="123"/>
      <c r="W31" s="40" t="s">
        <v>121</v>
      </c>
      <c r="X31" s="124"/>
      <c r="Y31" s="41" t="s">
        <v>122</v>
      </c>
      <c r="Z31" s="124"/>
      <c r="AA31" s="41" t="s">
        <v>123</v>
      </c>
      <c r="AB31" s="124"/>
      <c r="AC31" s="41" t="s">
        <v>122</v>
      </c>
      <c r="AD31" s="124"/>
      <c r="AE31" s="41" t="s">
        <v>124</v>
      </c>
      <c r="AF31" s="105" t="s">
        <v>125</v>
      </c>
      <c r="AG31" s="106" t="str">
        <f t="shared" si="5"/>
        <v/>
      </c>
      <c r="AH31" s="105" t="s">
        <v>47</v>
      </c>
      <c r="AI31" s="107" t="str">
        <f t="shared" si="1"/>
        <v/>
      </c>
      <c r="AJ31" s="66"/>
      <c r="AK31" s="535" t="str">
        <f t="shared" si="6"/>
        <v>○</v>
      </c>
      <c r="AL31" s="536" t="str">
        <f t="shared" si="7"/>
        <v/>
      </c>
      <c r="AM31" s="537"/>
      <c r="AN31" s="537"/>
      <c r="AO31" s="537"/>
      <c r="AP31" s="537"/>
      <c r="AQ31" s="537"/>
      <c r="AR31" s="537"/>
      <c r="AS31" s="537"/>
      <c r="AT31" s="537"/>
      <c r="AU31" s="538"/>
    </row>
    <row r="32" spans="1:47" ht="33" customHeight="1" thickBot="1">
      <c r="A32" s="98">
        <f t="shared" si="2"/>
        <v>22</v>
      </c>
      <c r="B32" s="1095" t="str">
        <f>IF(基本情報入力シート!C75="","",基本情報入力シート!C75)</f>
        <v/>
      </c>
      <c r="C32" s="1096"/>
      <c r="D32" s="1096"/>
      <c r="E32" s="1096"/>
      <c r="F32" s="1096"/>
      <c r="G32" s="1096"/>
      <c r="H32" s="1096"/>
      <c r="I32" s="1096"/>
      <c r="J32" s="1096"/>
      <c r="K32" s="1097"/>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2" t="str">
        <f>IF(基本情報入力シート!Z75="","",基本情報入力シート!Z75)</f>
        <v/>
      </c>
      <c r="R32" s="533" t="str">
        <f>IF(基本情報入力シート!AA75="","",基本情報入力シート!AA75)</f>
        <v/>
      </c>
      <c r="S32" s="120"/>
      <c r="T32" s="121"/>
      <c r="U32" s="534" t="str">
        <f>IFERROR(VLOOKUP(P32,【参考】数式用!$A$5:$I$28,MATCH(T32,【参考】数式用!$H$4:$I$4,0)+7,0),"")</f>
        <v/>
      </c>
      <c r="V32" s="123"/>
      <c r="W32" s="40" t="s">
        <v>121</v>
      </c>
      <c r="X32" s="124"/>
      <c r="Y32" s="41" t="s">
        <v>122</v>
      </c>
      <c r="Z32" s="124"/>
      <c r="AA32" s="41" t="s">
        <v>123</v>
      </c>
      <c r="AB32" s="124"/>
      <c r="AC32" s="41" t="s">
        <v>122</v>
      </c>
      <c r="AD32" s="124"/>
      <c r="AE32" s="41" t="s">
        <v>124</v>
      </c>
      <c r="AF32" s="105" t="s">
        <v>125</v>
      </c>
      <c r="AG32" s="106" t="str">
        <f t="shared" si="5"/>
        <v/>
      </c>
      <c r="AH32" s="105" t="s">
        <v>47</v>
      </c>
      <c r="AI32" s="107" t="str">
        <f t="shared" si="1"/>
        <v/>
      </c>
      <c r="AJ32" s="66"/>
      <c r="AK32" s="535" t="str">
        <f t="shared" si="6"/>
        <v>○</v>
      </c>
      <c r="AL32" s="536" t="str">
        <f t="shared" si="7"/>
        <v/>
      </c>
      <c r="AM32" s="537"/>
      <c r="AN32" s="537"/>
      <c r="AO32" s="537"/>
      <c r="AP32" s="537"/>
      <c r="AQ32" s="537"/>
      <c r="AR32" s="537"/>
      <c r="AS32" s="537"/>
      <c r="AT32" s="537"/>
      <c r="AU32" s="538"/>
    </row>
    <row r="33" spans="1:47" ht="33" customHeight="1" thickBot="1">
      <c r="A33" s="98">
        <f t="shared" si="2"/>
        <v>23</v>
      </c>
      <c r="B33" s="1095" t="str">
        <f>IF(基本情報入力シート!C76="","",基本情報入力シート!C76)</f>
        <v/>
      </c>
      <c r="C33" s="1096"/>
      <c r="D33" s="1096"/>
      <c r="E33" s="1096"/>
      <c r="F33" s="1096"/>
      <c r="G33" s="1096"/>
      <c r="H33" s="1096"/>
      <c r="I33" s="1096"/>
      <c r="J33" s="1096"/>
      <c r="K33" s="1097"/>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2" t="str">
        <f>IF(基本情報入力シート!Z76="","",基本情報入力シート!Z76)</f>
        <v/>
      </c>
      <c r="R33" s="533" t="str">
        <f>IF(基本情報入力シート!AA76="","",基本情報入力シート!AA76)</f>
        <v/>
      </c>
      <c r="S33" s="120"/>
      <c r="T33" s="121"/>
      <c r="U33" s="534" t="str">
        <f>IFERROR(VLOOKUP(P33,【参考】数式用!$A$5:$I$28,MATCH(T33,【参考】数式用!$H$4:$I$4,0)+7,0),"")</f>
        <v/>
      </c>
      <c r="V33" s="123"/>
      <c r="W33" s="40" t="s">
        <v>121</v>
      </c>
      <c r="X33" s="124"/>
      <c r="Y33" s="41" t="s">
        <v>122</v>
      </c>
      <c r="Z33" s="124"/>
      <c r="AA33" s="41" t="s">
        <v>123</v>
      </c>
      <c r="AB33" s="124"/>
      <c r="AC33" s="41" t="s">
        <v>122</v>
      </c>
      <c r="AD33" s="124"/>
      <c r="AE33" s="41" t="s">
        <v>124</v>
      </c>
      <c r="AF33" s="105" t="s">
        <v>125</v>
      </c>
      <c r="AG33" s="106" t="str">
        <f t="shared" si="5"/>
        <v/>
      </c>
      <c r="AH33" s="105" t="s">
        <v>47</v>
      </c>
      <c r="AI33" s="107" t="str">
        <f t="shared" si="1"/>
        <v/>
      </c>
      <c r="AJ33" s="66"/>
      <c r="AK33" s="535" t="str">
        <f t="shared" si="6"/>
        <v>○</v>
      </c>
      <c r="AL33" s="536" t="str">
        <f t="shared" si="7"/>
        <v/>
      </c>
      <c r="AM33" s="537"/>
      <c r="AN33" s="537"/>
      <c r="AO33" s="537"/>
      <c r="AP33" s="537"/>
      <c r="AQ33" s="537"/>
      <c r="AR33" s="537"/>
      <c r="AS33" s="537"/>
      <c r="AT33" s="537"/>
      <c r="AU33" s="538"/>
    </row>
    <row r="34" spans="1:47" ht="33" customHeight="1" thickBot="1">
      <c r="A34" s="98">
        <f t="shared" si="2"/>
        <v>24</v>
      </c>
      <c r="B34" s="1095" t="str">
        <f>IF(基本情報入力シート!C77="","",基本情報入力シート!C77)</f>
        <v/>
      </c>
      <c r="C34" s="1096"/>
      <c r="D34" s="1096"/>
      <c r="E34" s="1096"/>
      <c r="F34" s="1096"/>
      <c r="G34" s="1096"/>
      <c r="H34" s="1096"/>
      <c r="I34" s="1096"/>
      <c r="J34" s="1096"/>
      <c r="K34" s="1097"/>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2" t="str">
        <f>IF(基本情報入力シート!Z77="","",基本情報入力シート!Z77)</f>
        <v/>
      </c>
      <c r="R34" s="533" t="str">
        <f>IF(基本情報入力シート!AA77="","",基本情報入力シート!AA77)</f>
        <v/>
      </c>
      <c r="S34" s="120"/>
      <c r="T34" s="121"/>
      <c r="U34" s="534" t="str">
        <f>IFERROR(VLOOKUP(P34,【参考】数式用!$A$5:$I$28,MATCH(T34,【参考】数式用!$H$4:$I$4,0)+7,0),"")</f>
        <v/>
      </c>
      <c r="V34" s="123"/>
      <c r="W34" s="40" t="s">
        <v>121</v>
      </c>
      <c r="X34" s="124"/>
      <c r="Y34" s="41" t="s">
        <v>122</v>
      </c>
      <c r="Z34" s="124"/>
      <c r="AA34" s="41" t="s">
        <v>123</v>
      </c>
      <c r="AB34" s="124"/>
      <c r="AC34" s="41" t="s">
        <v>122</v>
      </c>
      <c r="AD34" s="124"/>
      <c r="AE34" s="41" t="s">
        <v>124</v>
      </c>
      <c r="AF34" s="105" t="s">
        <v>125</v>
      </c>
      <c r="AG34" s="106" t="str">
        <f t="shared" si="5"/>
        <v/>
      </c>
      <c r="AH34" s="105" t="s">
        <v>47</v>
      </c>
      <c r="AI34" s="107" t="str">
        <f t="shared" si="1"/>
        <v/>
      </c>
      <c r="AJ34" s="66"/>
      <c r="AK34" s="535" t="str">
        <f t="shared" si="6"/>
        <v>○</v>
      </c>
      <c r="AL34" s="536" t="str">
        <f t="shared" si="7"/>
        <v/>
      </c>
      <c r="AM34" s="537"/>
      <c r="AN34" s="537"/>
      <c r="AO34" s="537"/>
      <c r="AP34" s="537"/>
      <c r="AQ34" s="537"/>
      <c r="AR34" s="537"/>
      <c r="AS34" s="537"/>
      <c r="AT34" s="537"/>
      <c r="AU34" s="538"/>
    </row>
    <row r="35" spans="1:47" ht="33" customHeight="1" thickBot="1">
      <c r="A35" s="98">
        <f t="shared" si="2"/>
        <v>25</v>
      </c>
      <c r="B35" s="1095" t="str">
        <f>IF(基本情報入力シート!C78="","",基本情報入力シート!C78)</f>
        <v/>
      </c>
      <c r="C35" s="1096"/>
      <c r="D35" s="1096"/>
      <c r="E35" s="1096"/>
      <c r="F35" s="1096"/>
      <c r="G35" s="1096"/>
      <c r="H35" s="1096"/>
      <c r="I35" s="1096"/>
      <c r="J35" s="1096"/>
      <c r="K35" s="1097"/>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2" t="str">
        <f>IF(基本情報入力シート!Z78="","",基本情報入力シート!Z78)</f>
        <v/>
      </c>
      <c r="R35" s="533" t="str">
        <f>IF(基本情報入力シート!AA78="","",基本情報入力シート!AA78)</f>
        <v/>
      </c>
      <c r="S35" s="120"/>
      <c r="T35" s="121"/>
      <c r="U35" s="534" t="str">
        <f>IFERROR(VLOOKUP(P35,【参考】数式用!$A$5:$I$28,MATCH(T35,【参考】数式用!$H$4:$I$4,0)+7,0),"")</f>
        <v/>
      </c>
      <c r="V35" s="123"/>
      <c r="W35" s="40" t="s">
        <v>121</v>
      </c>
      <c r="X35" s="124"/>
      <c r="Y35" s="41" t="s">
        <v>122</v>
      </c>
      <c r="Z35" s="124"/>
      <c r="AA35" s="41" t="s">
        <v>123</v>
      </c>
      <c r="AB35" s="124"/>
      <c r="AC35" s="41" t="s">
        <v>122</v>
      </c>
      <c r="AD35" s="124"/>
      <c r="AE35" s="41" t="s">
        <v>124</v>
      </c>
      <c r="AF35" s="105" t="s">
        <v>125</v>
      </c>
      <c r="AG35" s="106" t="str">
        <f t="shared" si="5"/>
        <v/>
      </c>
      <c r="AH35" s="105" t="s">
        <v>47</v>
      </c>
      <c r="AI35" s="107" t="str">
        <f t="shared" si="1"/>
        <v/>
      </c>
      <c r="AJ35" s="66"/>
      <c r="AK35" s="535" t="str">
        <f t="shared" si="6"/>
        <v>○</v>
      </c>
      <c r="AL35" s="536" t="str">
        <f t="shared" si="7"/>
        <v/>
      </c>
      <c r="AM35" s="537"/>
      <c r="AN35" s="537"/>
      <c r="AO35" s="537"/>
      <c r="AP35" s="537"/>
      <c r="AQ35" s="537"/>
      <c r="AR35" s="537"/>
      <c r="AS35" s="537"/>
      <c r="AT35" s="537"/>
      <c r="AU35" s="538"/>
    </row>
    <row r="36" spans="1:47" ht="33" customHeight="1" thickBot="1">
      <c r="A36" s="98">
        <f t="shared" si="2"/>
        <v>26</v>
      </c>
      <c r="B36" s="1095" t="str">
        <f>IF(基本情報入力シート!C79="","",基本情報入力シート!C79)</f>
        <v/>
      </c>
      <c r="C36" s="1096"/>
      <c r="D36" s="1096"/>
      <c r="E36" s="1096"/>
      <c r="F36" s="1096"/>
      <c r="G36" s="1096"/>
      <c r="H36" s="1096"/>
      <c r="I36" s="1096"/>
      <c r="J36" s="1096"/>
      <c r="K36" s="1097"/>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2" t="str">
        <f>IF(基本情報入力シート!Z79="","",基本情報入力シート!Z79)</f>
        <v/>
      </c>
      <c r="R36" s="533" t="str">
        <f>IF(基本情報入力シート!AA79="","",基本情報入力シート!AA79)</f>
        <v/>
      </c>
      <c r="S36" s="120"/>
      <c r="T36" s="121"/>
      <c r="U36" s="534" t="str">
        <f>IFERROR(VLOOKUP(P36,【参考】数式用!$A$5:$I$28,MATCH(T36,【参考】数式用!$H$4:$I$4,0)+7,0),"")</f>
        <v/>
      </c>
      <c r="V36" s="123"/>
      <c r="W36" s="40" t="s">
        <v>121</v>
      </c>
      <c r="X36" s="124"/>
      <c r="Y36" s="41" t="s">
        <v>122</v>
      </c>
      <c r="Z36" s="124"/>
      <c r="AA36" s="41" t="s">
        <v>123</v>
      </c>
      <c r="AB36" s="124"/>
      <c r="AC36" s="41" t="s">
        <v>122</v>
      </c>
      <c r="AD36" s="124"/>
      <c r="AE36" s="41" t="s">
        <v>124</v>
      </c>
      <c r="AF36" s="105" t="s">
        <v>125</v>
      </c>
      <c r="AG36" s="106" t="str">
        <f t="shared" si="5"/>
        <v/>
      </c>
      <c r="AH36" s="105" t="s">
        <v>47</v>
      </c>
      <c r="AI36" s="107" t="str">
        <f t="shared" si="1"/>
        <v/>
      </c>
      <c r="AJ36" s="66"/>
      <c r="AK36" s="535" t="str">
        <f t="shared" si="6"/>
        <v>○</v>
      </c>
      <c r="AL36" s="536" t="str">
        <f t="shared" si="7"/>
        <v/>
      </c>
      <c r="AM36" s="537"/>
      <c r="AN36" s="537"/>
      <c r="AO36" s="537"/>
      <c r="AP36" s="537"/>
      <c r="AQ36" s="537"/>
      <c r="AR36" s="537"/>
      <c r="AS36" s="537"/>
      <c r="AT36" s="537"/>
      <c r="AU36" s="538"/>
    </row>
    <row r="37" spans="1:47" ht="33" customHeight="1" thickBot="1">
      <c r="A37" s="98">
        <f t="shared" si="2"/>
        <v>27</v>
      </c>
      <c r="B37" s="1095" t="str">
        <f>IF(基本情報入力シート!C80="","",基本情報入力シート!C80)</f>
        <v/>
      </c>
      <c r="C37" s="1096"/>
      <c r="D37" s="1096"/>
      <c r="E37" s="1096"/>
      <c r="F37" s="1096"/>
      <c r="G37" s="1096"/>
      <c r="H37" s="1096"/>
      <c r="I37" s="1096"/>
      <c r="J37" s="1096"/>
      <c r="K37" s="1097"/>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2" t="str">
        <f>IF(基本情報入力シート!Z80="","",基本情報入力シート!Z80)</f>
        <v/>
      </c>
      <c r="R37" s="533" t="str">
        <f>IF(基本情報入力シート!AA80="","",基本情報入力シート!AA80)</f>
        <v/>
      </c>
      <c r="S37" s="120"/>
      <c r="T37" s="121"/>
      <c r="U37" s="534" t="str">
        <f>IFERROR(VLOOKUP(P37,【参考】数式用!$A$5:$I$28,MATCH(T37,【参考】数式用!$H$4:$I$4,0)+7,0),"")</f>
        <v/>
      </c>
      <c r="V37" s="123"/>
      <c r="W37" s="40" t="s">
        <v>121</v>
      </c>
      <c r="X37" s="124"/>
      <c r="Y37" s="41" t="s">
        <v>122</v>
      </c>
      <c r="Z37" s="124"/>
      <c r="AA37" s="41" t="s">
        <v>123</v>
      </c>
      <c r="AB37" s="124"/>
      <c r="AC37" s="41" t="s">
        <v>122</v>
      </c>
      <c r="AD37" s="124"/>
      <c r="AE37" s="41" t="s">
        <v>124</v>
      </c>
      <c r="AF37" s="105" t="s">
        <v>125</v>
      </c>
      <c r="AG37" s="106" t="str">
        <f t="shared" si="5"/>
        <v/>
      </c>
      <c r="AH37" s="105" t="s">
        <v>47</v>
      </c>
      <c r="AI37" s="107" t="str">
        <f t="shared" si="1"/>
        <v/>
      </c>
      <c r="AJ37" s="66"/>
      <c r="AK37" s="535" t="str">
        <f t="shared" si="6"/>
        <v>○</v>
      </c>
      <c r="AL37" s="536" t="str">
        <f t="shared" si="7"/>
        <v/>
      </c>
      <c r="AM37" s="537"/>
      <c r="AN37" s="537"/>
      <c r="AO37" s="537"/>
      <c r="AP37" s="537"/>
      <c r="AQ37" s="537"/>
      <c r="AR37" s="537"/>
      <c r="AS37" s="537"/>
      <c r="AT37" s="537"/>
      <c r="AU37" s="538"/>
    </row>
    <row r="38" spans="1:47" ht="33" customHeight="1" thickBot="1">
      <c r="A38" s="98">
        <f t="shared" si="2"/>
        <v>28</v>
      </c>
      <c r="B38" s="1095" t="str">
        <f>IF(基本情報入力シート!C81="","",基本情報入力シート!C81)</f>
        <v/>
      </c>
      <c r="C38" s="1096"/>
      <c r="D38" s="1096"/>
      <c r="E38" s="1096"/>
      <c r="F38" s="1096"/>
      <c r="G38" s="1096"/>
      <c r="H38" s="1096"/>
      <c r="I38" s="1096"/>
      <c r="J38" s="1096"/>
      <c r="K38" s="1097"/>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2" t="str">
        <f>IF(基本情報入力シート!Z81="","",基本情報入力シート!Z81)</f>
        <v/>
      </c>
      <c r="R38" s="533" t="str">
        <f>IF(基本情報入力シート!AA81="","",基本情報入力シート!AA81)</f>
        <v/>
      </c>
      <c r="S38" s="120"/>
      <c r="T38" s="121"/>
      <c r="U38" s="534" t="str">
        <f>IFERROR(VLOOKUP(P38,【参考】数式用!$A$5:$I$28,MATCH(T38,【参考】数式用!$H$4:$I$4,0)+7,0),"")</f>
        <v/>
      </c>
      <c r="V38" s="123"/>
      <c r="W38" s="40" t="s">
        <v>121</v>
      </c>
      <c r="X38" s="124"/>
      <c r="Y38" s="41" t="s">
        <v>122</v>
      </c>
      <c r="Z38" s="124"/>
      <c r="AA38" s="41" t="s">
        <v>123</v>
      </c>
      <c r="AB38" s="124"/>
      <c r="AC38" s="41" t="s">
        <v>122</v>
      </c>
      <c r="AD38" s="124"/>
      <c r="AE38" s="41" t="s">
        <v>124</v>
      </c>
      <c r="AF38" s="105" t="s">
        <v>125</v>
      </c>
      <c r="AG38" s="106" t="str">
        <f t="shared" si="5"/>
        <v/>
      </c>
      <c r="AH38" s="105" t="s">
        <v>47</v>
      </c>
      <c r="AI38" s="107" t="str">
        <f t="shared" si="1"/>
        <v/>
      </c>
      <c r="AJ38" s="66"/>
      <c r="AK38" s="535" t="str">
        <f t="shared" si="6"/>
        <v>○</v>
      </c>
      <c r="AL38" s="536" t="str">
        <f t="shared" si="7"/>
        <v/>
      </c>
      <c r="AM38" s="537"/>
      <c r="AN38" s="537"/>
      <c r="AO38" s="537"/>
      <c r="AP38" s="537"/>
      <c r="AQ38" s="537"/>
      <c r="AR38" s="537"/>
      <c r="AS38" s="537"/>
      <c r="AT38" s="537"/>
      <c r="AU38" s="538"/>
    </row>
    <row r="39" spans="1:47" ht="33" customHeight="1" thickBot="1">
      <c r="A39" s="98">
        <f t="shared" si="2"/>
        <v>29</v>
      </c>
      <c r="B39" s="1095" t="str">
        <f>IF(基本情報入力シート!C82="","",基本情報入力シート!C82)</f>
        <v/>
      </c>
      <c r="C39" s="1096"/>
      <c r="D39" s="1096"/>
      <c r="E39" s="1096"/>
      <c r="F39" s="1096"/>
      <c r="G39" s="1096"/>
      <c r="H39" s="1096"/>
      <c r="I39" s="1096"/>
      <c r="J39" s="1096"/>
      <c r="K39" s="1097"/>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2" t="str">
        <f>IF(基本情報入力シート!Z82="","",基本情報入力シート!Z82)</f>
        <v/>
      </c>
      <c r="R39" s="533" t="str">
        <f>IF(基本情報入力シート!AA82="","",基本情報入力シート!AA82)</f>
        <v/>
      </c>
      <c r="S39" s="120"/>
      <c r="T39" s="121"/>
      <c r="U39" s="534" t="str">
        <f>IFERROR(VLOOKUP(P39,【参考】数式用!$A$5:$I$28,MATCH(T39,【参考】数式用!$H$4:$I$4,0)+7,0),"")</f>
        <v/>
      </c>
      <c r="V39" s="123"/>
      <c r="W39" s="40" t="s">
        <v>121</v>
      </c>
      <c r="X39" s="124"/>
      <c r="Y39" s="41" t="s">
        <v>122</v>
      </c>
      <c r="Z39" s="124"/>
      <c r="AA39" s="41" t="s">
        <v>123</v>
      </c>
      <c r="AB39" s="124"/>
      <c r="AC39" s="41" t="s">
        <v>122</v>
      </c>
      <c r="AD39" s="124"/>
      <c r="AE39" s="41" t="s">
        <v>124</v>
      </c>
      <c r="AF39" s="105" t="s">
        <v>125</v>
      </c>
      <c r="AG39" s="106" t="str">
        <f t="shared" si="5"/>
        <v/>
      </c>
      <c r="AH39" s="105" t="s">
        <v>47</v>
      </c>
      <c r="AI39" s="107" t="str">
        <f t="shared" si="1"/>
        <v/>
      </c>
      <c r="AJ39" s="66"/>
      <c r="AK39" s="535" t="str">
        <f t="shared" si="6"/>
        <v>○</v>
      </c>
      <c r="AL39" s="536" t="str">
        <f t="shared" si="7"/>
        <v/>
      </c>
      <c r="AM39" s="537"/>
      <c r="AN39" s="537"/>
      <c r="AO39" s="537"/>
      <c r="AP39" s="537"/>
      <c r="AQ39" s="537"/>
      <c r="AR39" s="537"/>
      <c r="AS39" s="537"/>
      <c r="AT39" s="537"/>
      <c r="AU39" s="538"/>
    </row>
    <row r="40" spans="1:47" ht="33" customHeight="1" thickBot="1">
      <c r="A40" s="98">
        <f t="shared" si="2"/>
        <v>30</v>
      </c>
      <c r="B40" s="1095" t="str">
        <f>IF(基本情報入力シート!C83="","",基本情報入力シート!C83)</f>
        <v/>
      </c>
      <c r="C40" s="1096"/>
      <c r="D40" s="1096"/>
      <c r="E40" s="1096"/>
      <c r="F40" s="1096"/>
      <c r="G40" s="1096"/>
      <c r="H40" s="1096"/>
      <c r="I40" s="1096"/>
      <c r="J40" s="1096"/>
      <c r="K40" s="1097"/>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2" t="str">
        <f>IF(基本情報入力シート!Z83="","",基本情報入力シート!Z83)</f>
        <v/>
      </c>
      <c r="R40" s="533" t="str">
        <f>IF(基本情報入力シート!AA83="","",基本情報入力シート!AA83)</f>
        <v/>
      </c>
      <c r="S40" s="120"/>
      <c r="T40" s="121"/>
      <c r="U40" s="534" t="str">
        <f>IFERROR(VLOOKUP(P40,【参考】数式用!$A$5:$I$28,MATCH(T40,【参考】数式用!$H$4:$I$4,0)+7,0),"")</f>
        <v/>
      </c>
      <c r="V40" s="123"/>
      <c r="W40" s="40" t="s">
        <v>121</v>
      </c>
      <c r="X40" s="124"/>
      <c r="Y40" s="41" t="s">
        <v>122</v>
      </c>
      <c r="Z40" s="124"/>
      <c r="AA40" s="41" t="s">
        <v>123</v>
      </c>
      <c r="AB40" s="124"/>
      <c r="AC40" s="41" t="s">
        <v>122</v>
      </c>
      <c r="AD40" s="124"/>
      <c r="AE40" s="41" t="s">
        <v>124</v>
      </c>
      <c r="AF40" s="105" t="s">
        <v>125</v>
      </c>
      <c r="AG40" s="106" t="str">
        <f t="shared" si="5"/>
        <v/>
      </c>
      <c r="AH40" s="105" t="s">
        <v>47</v>
      </c>
      <c r="AI40" s="107" t="str">
        <f t="shared" si="1"/>
        <v/>
      </c>
      <c r="AJ40" s="66"/>
      <c r="AK40" s="535" t="str">
        <f t="shared" si="6"/>
        <v>○</v>
      </c>
      <c r="AL40" s="536" t="str">
        <f t="shared" si="7"/>
        <v/>
      </c>
      <c r="AM40" s="537"/>
      <c r="AN40" s="537"/>
      <c r="AO40" s="537"/>
      <c r="AP40" s="537"/>
      <c r="AQ40" s="537"/>
      <c r="AR40" s="537"/>
      <c r="AS40" s="537"/>
      <c r="AT40" s="537"/>
      <c r="AU40" s="538"/>
    </row>
    <row r="41" spans="1:47" ht="33" customHeight="1" thickBot="1">
      <c r="A41" s="98">
        <f t="shared" si="2"/>
        <v>31</v>
      </c>
      <c r="B41" s="1095" t="str">
        <f>IF(基本情報入力シート!C84="","",基本情報入力シート!C84)</f>
        <v/>
      </c>
      <c r="C41" s="1096"/>
      <c r="D41" s="1096"/>
      <c r="E41" s="1096"/>
      <c r="F41" s="1096"/>
      <c r="G41" s="1096"/>
      <c r="H41" s="1096"/>
      <c r="I41" s="1096"/>
      <c r="J41" s="1096"/>
      <c r="K41" s="1097"/>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2" t="str">
        <f>IF(基本情報入力シート!Z84="","",基本情報入力シート!Z84)</f>
        <v/>
      </c>
      <c r="R41" s="533" t="str">
        <f>IF(基本情報入力シート!AA84="","",基本情報入力シート!AA84)</f>
        <v/>
      </c>
      <c r="S41" s="120"/>
      <c r="T41" s="121"/>
      <c r="U41" s="534" t="str">
        <f>IFERROR(VLOOKUP(P41,【参考】数式用!$A$5:$I$28,MATCH(T41,【参考】数式用!$H$4:$I$4,0)+7,0),"")</f>
        <v/>
      </c>
      <c r="V41" s="123"/>
      <c r="W41" s="40" t="s">
        <v>121</v>
      </c>
      <c r="X41" s="124"/>
      <c r="Y41" s="41" t="s">
        <v>122</v>
      </c>
      <c r="Z41" s="124"/>
      <c r="AA41" s="41" t="s">
        <v>123</v>
      </c>
      <c r="AB41" s="124"/>
      <c r="AC41" s="41" t="s">
        <v>122</v>
      </c>
      <c r="AD41" s="124"/>
      <c r="AE41" s="41" t="s">
        <v>124</v>
      </c>
      <c r="AF41" s="105" t="s">
        <v>125</v>
      </c>
      <c r="AG41" s="106" t="str">
        <f t="shared" si="5"/>
        <v/>
      </c>
      <c r="AH41" s="105" t="s">
        <v>47</v>
      </c>
      <c r="AI41" s="107" t="str">
        <f t="shared" si="1"/>
        <v/>
      </c>
      <c r="AJ41" s="66"/>
      <c r="AK41" s="535" t="str">
        <f t="shared" si="6"/>
        <v>○</v>
      </c>
      <c r="AL41" s="536" t="str">
        <f t="shared" si="7"/>
        <v/>
      </c>
      <c r="AM41" s="537"/>
      <c r="AN41" s="537"/>
      <c r="AO41" s="537"/>
      <c r="AP41" s="537"/>
      <c r="AQ41" s="537"/>
      <c r="AR41" s="537"/>
      <c r="AS41" s="537"/>
      <c r="AT41" s="537"/>
      <c r="AU41" s="538"/>
    </row>
    <row r="42" spans="1:47" ht="33" customHeight="1" thickBot="1">
      <c r="A42" s="98">
        <f t="shared" si="2"/>
        <v>32</v>
      </c>
      <c r="B42" s="1095" t="str">
        <f>IF(基本情報入力シート!C85="","",基本情報入力シート!C85)</f>
        <v/>
      </c>
      <c r="C42" s="1096"/>
      <c r="D42" s="1096"/>
      <c r="E42" s="1096"/>
      <c r="F42" s="1096"/>
      <c r="G42" s="1096"/>
      <c r="H42" s="1096"/>
      <c r="I42" s="1096"/>
      <c r="J42" s="1096"/>
      <c r="K42" s="1097"/>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2" t="str">
        <f>IF(基本情報入力シート!Z85="","",基本情報入力シート!Z85)</f>
        <v/>
      </c>
      <c r="R42" s="533" t="str">
        <f>IF(基本情報入力シート!AA85="","",基本情報入力シート!AA85)</f>
        <v/>
      </c>
      <c r="S42" s="120"/>
      <c r="T42" s="121"/>
      <c r="U42" s="534" t="str">
        <f>IFERROR(VLOOKUP(P42,【参考】数式用!$A$5:$I$28,MATCH(T42,【参考】数式用!$H$4:$I$4,0)+7,0),"")</f>
        <v/>
      </c>
      <c r="V42" s="123"/>
      <c r="W42" s="40" t="s">
        <v>121</v>
      </c>
      <c r="X42" s="124"/>
      <c r="Y42" s="41" t="s">
        <v>122</v>
      </c>
      <c r="Z42" s="124"/>
      <c r="AA42" s="41" t="s">
        <v>123</v>
      </c>
      <c r="AB42" s="124"/>
      <c r="AC42" s="41" t="s">
        <v>122</v>
      </c>
      <c r="AD42" s="124"/>
      <c r="AE42" s="41" t="s">
        <v>124</v>
      </c>
      <c r="AF42" s="105" t="s">
        <v>125</v>
      </c>
      <c r="AG42" s="106" t="str">
        <f t="shared" si="5"/>
        <v/>
      </c>
      <c r="AH42" s="105" t="s">
        <v>47</v>
      </c>
      <c r="AI42" s="107" t="str">
        <f t="shared" si="1"/>
        <v/>
      </c>
      <c r="AJ42" s="66"/>
      <c r="AK42" s="535" t="str">
        <f t="shared" si="6"/>
        <v>○</v>
      </c>
      <c r="AL42" s="536" t="str">
        <f t="shared" si="7"/>
        <v/>
      </c>
      <c r="AM42" s="537"/>
      <c r="AN42" s="537"/>
      <c r="AO42" s="537"/>
      <c r="AP42" s="537"/>
      <c r="AQ42" s="537"/>
      <c r="AR42" s="537"/>
      <c r="AS42" s="537"/>
      <c r="AT42" s="537"/>
      <c r="AU42" s="538"/>
    </row>
    <row r="43" spans="1:47" ht="33" customHeight="1" thickBot="1">
      <c r="A43" s="98">
        <f t="shared" si="2"/>
        <v>33</v>
      </c>
      <c r="B43" s="1095" t="str">
        <f>IF(基本情報入力シート!C86="","",基本情報入力シート!C86)</f>
        <v/>
      </c>
      <c r="C43" s="1096"/>
      <c r="D43" s="1096"/>
      <c r="E43" s="1096"/>
      <c r="F43" s="1096"/>
      <c r="G43" s="1096"/>
      <c r="H43" s="1096"/>
      <c r="I43" s="1096"/>
      <c r="J43" s="1096"/>
      <c r="K43" s="1097"/>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2" t="str">
        <f>IF(基本情報入力シート!Z86="","",基本情報入力シート!Z86)</f>
        <v/>
      </c>
      <c r="R43" s="533" t="str">
        <f>IF(基本情報入力シート!AA86="","",基本情報入力シート!AA86)</f>
        <v/>
      </c>
      <c r="S43" s="120"/>
      <c r="T43" s="121"/>
      <c r="U43" s="534" t="str">
        <f>IFERROR(VLOOKUP(P43,【参考】数式用!$A$5:$I$28,MATCH(T43,【参考】数式用!$H$4:$I$4,0)+7,0),"")</f>
        <v/>
      </c>
      <c r="V43" s="123"/>
      <c r="W43" s="40" t="s">
        <v>121</v>
      </c>
      <c r="X43" s="124"/>
      <c r="Y43" s="41" t="s">
        <v>122</v>
      </c>
      <c r="Z43" s="124"/>
      <c r="AA43" s="41" t="s">
        <v>123</v>
      </c>
      <c r="AB43" s="124"/>
      <c r="AC43" s="41" t="s">
        <v>122</v>
      </c>
      <c r="AD43" s="124"/>
      <c r="AE43" s="41" t="s">
        <v>124</v>
      </c>
      <c r="AF43" s="105" t="s">
        <v>125</v>
      </c>
      <c r="AG43" s="106" t="str">
        <f t="shared" si="5"/>
        <v/>
      </c>
      <c r="AH43" s="105" t="s">
        <v>47</v>
      </c>
      <c r="AI43" s="107" t="str">
        <f t="shared" si="1"/>
        <v/>
      </c>
      <c r="AJ43" s="66"/>
      <c r="AK43" s="535" t="str">
        <f t="shared" si="6"/>
        <v>○</v>
      </c>
      <c r="AL43" s="536" t="str">
        <f t="shared" si="7"/>
        <v/>
      </c>
      <c r="AM43" s="537"/>
      <c r="AN43" s="537"/>
      <c r="AO43" s="537"/>
      <c r="AP43" s="537"/>
      <c r="AQ43" s="537"/>
      <c r="AR43" s="537"/>
      <c r="AS43" s="537"/>
      <c r="AT43" s="537"/>
      <c r="AU43" s="538"/>
    </row>
    <row r="44" spans="1:47" ht="33" customHeight="1" thickBot="1">
      <c r="A44" s="98">
        <f t="shared" si="2"/>
        <v>34</v>
      </c>
      <c r="B44" s="1095" t="str">
        <f>IF(基本情報入力シート!C87="","",基本情報入力シート!C87)</f>
        <v/>
      </c>
      <c r="C44" s="1096"/>
      <c r="D44" s="1096"/>
      <c r="E44" s="1096"/>
      <c r="F44" s="1096"/>
      <c r="G44" s="1096"/>
      <c r="H44" s="1096"/>
      <c r="I44" s="1096"/>
      <c r="J44" s="1096"/>
      <c r="K44" s="1097"/>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2" t="str">
        <f>IF(基本情報入力シート!Z87="","",基本情報入力シート!Z87)</f>
        <v/>
      </c>
      <c r="R44" s="533" t="str">
        <f>IF(基本情報入力シート!AA87="","",基本情報入力シート!AA87)</f>
        <v/>
      </c>
      <c r="S44" s="120"/>
      <c r="T44" s="121"/>
      <c r="U44" s="534" t="str">
        <f>IFERROR(VLOOKUP(P44,【参考】数式用!$A$5:$I$28,MATCH(T44,【参考】数式用!$H$4:$I$4,0)+7,0),"")</f>
        <v/>
      </c>
      <c r="V44" s="123"/>
      <c r="W44" s="40" t="s">
        <v>121</v>
      </c>
      <c r="X44" s="124"/>
      <c r="Y44" s="41" t="s">
        <v>122</v>
      </c>
      <c r="Z44" s="124"/>
      <c r="AA44" s="41" t="s">
        <v>123</v>
      </c>
      <c r="AB44" s="124"/>
      <c r="AC44" s="41" t="s">
        <v>122</v>
      </c>
      <c r="AD44" s="124"/>
      <c r="AE44" s="41" t="s">
        <v>124</v>
      </c>
      <c r="AF44" s="105" t="s">
        <v>125</v>
      </c>
      <c r="AG44" s="106" t="str">
        <f t="shared" si="5"/>
        <v/>
      </c>
      <c r="AH44" s="105" t="s">
        <v>47</v>
      </c>
      <c r="AI44" s="107" t="str">
        <f t="shared" si="1"/>
        <v/>
      </c>
      <c r="AJ44" s="66"/>
      <c r="AK44" s="535" t="str">
        <f t="shared" si="6"/>
        <v>○</v>
      </c>
      <c r="AL44" s="536" t="str">
        <f t="shared" si="7"/>
        <v/>
      </c>
      <c r="AM44" s="537"/>
      <c r="AN44" s="537"/>
      <c r="AO44" s="537"/>
      <c r="AP44" s="537"/>
      <c r="AQ44" s="537"/>
      <c r="AR44" s="537"/>
      <c r="AS44" s="537"/>
      <c r="AT44" s="537"/>
      <c r="AU44" s="538"/>
    </row>
    <row r="45" spans="1:47" ht="33" customHeight="1" thickBot="1">
      <c r="A45" s="98">
        <f t="shared" si="2"/>
        <v>35</v>
      </c>
      <c r="B45" s="1095" t="str">
        <f>IF(基本情報入力シート!C88="","",基本情報入力シート!C88)</f>
        <v/>
      </c>
      <c r="C45" s="1096"/>
      <c r="D45" s="1096"/>
      <c r="E45" s="1096"/>
      <c r="F45" s="1096"/>
      <c r="G45" s="1096"/>
      <c r="H45" s="1096"/>
      <c r="I45" s="1096"/>
      <c r="J45" s="1096"/>
      <c r="K45" s="1097"/>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2" t="str">
        <f>IF(基本情報入力シート!Z88="","",基本情報入力シート!Z88)</f>
        <v/>
      </c>
      <c r="R45" s="533" t="str">
        <f>IF(基本情報入力シート!AA88="","",基本情報入力シート!AA88)</f>
        <v/>
      </c>
      <c r="S45" s="120"/>
      <c r="T45" s="121"/>
      <c r="U45" s="534" t="str">
        <f>IFERROR(VLOOKUP(P45,【参考】数式用!$A$5:$I$28,MATCH(T45,【参考】数式用!$H$4:$I$4,0)+7,0),"")</f>
        <v/>
      </c>
      <c r="V45" s="123"/>
      <c r="W45" s="40" t="s">
        <v>121</v>
      </c>
      <c r="X45" s="124"/>
      <c r="Y45" s="41" t="s">
        <v>122</v>
      </c>
      <c r="Z45" s="124"/>
      <c r="AA45" s="41" t="s">
        <v>123</v>
      </c>
      <c r="AB45" s="124"/>
      <c r="AC45" s="41" t="s">
        <v>122</v>
      </c>
      <c r="AD45" s="124"/>
      <c r="AE45" s="41" t="s">
        <v>124</v>
      </c>
      <c r="AF45" s="105" t="s">
        <v>125</v>
      </c>
      <c r="AG45" s="106" t="str">
        <f t="shared" si="5"/>
        <v/>
      </c>
      <c r="AH45" s="105" t="s">
        <v>47</v>
      </c>
      <c r="AI45" s="107" t="str">
        <f t="shared" si="1"/>
        <v/>
      </c>
      <c r="AJ45" s="66"/>
      <c r="AK45" s="535" t="str">
        <f t="shared" si="6"/>
        <v>○</v>
      </c>
      <c r="AL45" s="536" t="str">
        <f t="shared" si="7"/>
        <v/>
      </c>
      <c r="AM45" s="537"/>
      <c r="AN45" s="537"/>
      <c r="AO45" s="537"/>
      <c r="AP45" s="537"/>
      <c r="AQ45" s="537"/>
      <c r="AR45" s="537"/>
      <c r="AS45" s="537"/>
      <c r="AT45" s="537"/>
      <c r="AU45" s="538"/>
    </row>
    <row r="46" spans="1:47" ht="33" customHeight="1" thickBot="1">
      <c r="A46" s="98">
        <f t="shared" si="2"/>
        <v>36</v>
      </c>
      <c r="B46" s="1095" t="str">
        <f>IF(基本情報入力シート!C89="","",基本情報入力シート!C89)</f>
        <v/>
      </c>
      <c r="C46" s="1096"/>
      <c r="D46" s="1096"/>
      <c r="E46" s="1096"/>
      <c r="F46" s="1096"/>
      <c r="G46" s="1096"/>
      <c r="H46" s="1096"/>
      <c r="I46" s="1096"/>
      <c r="J46" s="1096"/>
      <c r="K46" s="1097"/>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2" t="str">
        <f>IF(基本情報入力シート!Z89="","",基本情報入力シート!Z89)</f>
        <v/>
      </c>
      <c r="R46" s="533" t="str">
        <f>IF(基本情報入力シート!AA89="","",基本情報入力シート!AA89)</f>
        <v/>
      </c>
      <c r="S46" s="120"/>
      <c r="T46" s="121"/>
      <c r="U46" s="534" t="str">
        <f>IFERROR(VLOOKUP(P46,【参考】数式用!$A$5:$I$28,MATCH(T46,【参考】数式用!$H$4:$I$4,0)+7,0),"")</f>
        <v/>
      </c>
      <c r="V46" s="123"/>
      <c r="W46" s="40" t="s">
        <v>121</v>
      </c>
      <c r="X46" s="124"/>
      <c r="Y46" s="41" t="s">
        <v>122</v>
      </c>
      <c r="Z46" s="124"/>
      <c r="AA46" s="41" t="s">
        <v>123</v>
      </c>
      <c r="AB46" s="124"/>
      <c r="AC46" s="41" t="s">
        <v>122</v>
      </c>
      <c r="AD46" s="124"/>
      <c r="AE46" s="41" t="s">
        <v>124</v>
      </c>
      <c r="AF46" s="105" t="s">
        <v>125</v>
      </c>
      <c r="AG46" s="106" t="str">
        <f t="shared" si="5"/>
        <v/>
      </c>
      <c r="AH46" s="105" t="s">
        <v>47</v>
      </c>
      <c r="AI46" s="107" t="str">
        <f t="shared" si="1"/>
        <v/>
      </c>
      <c r="AJ46" s="66"/>
      <c r="AK46" s="535" t="str">
        <f t="shared" si="6"/>
        <v>○</v>
      </c>
      <c r="AL46" s="536" t="str">
        <f t="shared" si="7"/>
        <v/>
      </c>
      <c r="AM46" s="537"/>
      <c r="AN46" s="537"/>
      <c r="AO46" s="537"/>
      <c r="AP46" s="537"/>
      <c r="AQ46" s="537"/>
      <c r="AR46" s="537"/>
      <c r="AS46" s="537"/>
      <c r="AT46" s="537"/>
      <c r="AU46" s="538"/>
    </row>
    <row r="47" spans="1:47" ht="33" customHeight="1" thickBot="1">
      <c r="A47" s="98">
        <f t="shared" si="2"/>
        <v>37</v>
      </c>
      <c r="B47" s="1095" t="str">
        <f>IF(基本情報入力シート!C90="","",基本情報入力シート!C90)</f>
        <v/>
      </c>
      <c r="C47" s="1096"/>
      <c r="D47" s="1096"/>
      <c r="E47" s="1096"/>
      <c r="F47" s="1096"/>
      <c r="G47" s="1096"/>
      <c r="H47" s="1096"/>
      <c r="I47" s="1096"/>
      <c r="J47" s="1096"/>
      <c r="K47" s="1097"/>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2" t="str">
        <f>IF(基本情報入力シート!Z90="","",基本情報入力シート!Z90)</f>
        <v/>
      </c>
      <c r="R47" s="533" t="str">
        <f>IF(基本情報入力シート!AA90="","",基本情報入力シート!AA90)</f>
        <v/>
      </c>
      <c r="S47" s="120"/>
      <c r="T47" s="121"/>
      <c r="U47" s="534" t="str">
        <f>IFERROR(VLOOKUP(P47,【参考】数式用!$A$5:$I$28,MATCH(T47,【参考】数式用!$H$4:$I$4,0)+7,0),"")</f>
        <v/>
      </c>
      <c r="V47" s="123"/>
      <c r="W47" s="40" t="s">
        <v>121</v>
      </c>
      <c r="X47" s="124"/>
      <c r="Y47" s="41" t="s">
        <v>122</v>
      </c>
      <c r="Z47" s="124"/>
      <c r="AA47" s="41" t="s">
        <v>123</v>
      </c>
      <c r="AB47" s="124"/>
      <c r="AC47" s="41" t="s">
        <v>122</v>
      </c>
      <c r="AD47" s="124"/>
      <c r="AE47" s="41" t="s">
        <v>124</v>
      </c>
      <c r="AF47" s="105" t="s">
        <v>125</v>
      </c>
      <c r="AG47" s="106" t="str">
        <f t="shared" si="5"/>
        <v/>
      </c>
      <c r="AH47" s="105" t="s">
        <v>47</v>
      </c>
      <c r="AI47" s="107" t="str">
        <f t="shared" si="1"/>
        <v/>
      </c>
      <c r="AJ47" s="66"/>
      <c r="AK47" s="535" t="str">
        <f t="shared" si="6"/>
        <v>○</v>
      </c>
      <c r="AL47" s="536" t="str">
        <f t="shared" si="7"/>
        <v/>
      </c>
      <c r="AM47" s="537"/>
      <c r="AN47" s="537"/>
      <c r="AO47" s="537"/>
      <c r="AP47" s="537"/>
      <c r="AQ47" s="537"/>
      <c r="AR47" s="537"/>
      <c r="AS47" s="537"/>
      <c r="AT47" s="537"/>
      <c r="AU47" s="538"/>
    </row>
    <row r="48" spans="1:47" ht="33" customHeight="1" thickBot="1">
      <c r="A48" s="98">
        <f t="shared" si="2"/>
        <v>38</v>
      </c>
      <c r="B48" s="1095" t="str">
        <f>IF(基本情報入力シート!C91="","",基本情報入力シート!C91)</f>
        <v/>
      </c>
      <c r="C48" s="1096"/>
      <c r="D48" s="1096"/>
      <c r="E48" s="1096"/>
      <c r="F48" s="1096"/>
      <c r="G48" s="1096"/>
      <c r="H48" s="1096"/>
      <c r="I48" s="1096"/>
      <c r="J48" s="1096"/>
      <c r="K48" s="1097"/>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2" t="str">
        <f>IF(基本情報入力シート!Z91="","",基本情報入力シート!Z91)</f>
        <v/>
      </c>
      <c r="R48" s="533" t="str">
        <f>IF(基本情報入力シート!AA91="","",基本情報入力シート!AA91)</f>
        <v/>
      </c>
      <c r="S48" s="120"/>
      <c r="T48" s="121"/>
      <c r="U48" s="534" t="str">
        <f>IFERROR(VLOOKUP(P48,【参考】数式用!$A$5:$I$28,MATCH(T48,【参考】数式用!$H$4:$I$4,0)+7,0),"")</f>
        <v/>
      </c>
      <c r="V48" s="123"/>
      <c r="W48" s="40" t="s">
        <v>121</v>
      </c>
      <c r="X48" s="124"/>
      <c r="Y48" s="41" t="s">
        <v>122</v>
      </c>
      <c r="Z48" s="124"/>
      <c r="AA48" s="41" t="s">
        <v>123</v>
      </c>
      <c r="AB48" s="124"/>
      <c r="AC48" s="41" t="s">
        <v>122</v>
      </c>
      <c r="AD48" s="124"/>
      <c r="AE48" s="41" t="s">
        <v>124</v>
      </c>
      <c r="AF48" s="105" t="s">
        <v>125</v>
      </c>
      <c r="AG48" s="106" t="str">
        <f t="shared" si="5"/>
        <v/>
      </c>
      <c r="AH48" s="105" t="s">
        <v>47</v>
      </c>
      <c r="AI48" s="107" t="str">
        <f t="shared" si="1"/>
        <v/>
      </c>
      <c r="AJ48" s="66"/>
      <c r="AK48" s="535" t="str">
        <f t="shared" si="6"/>
        <v>○</v>
      </c>
      <c r="AL48" s="536" t="str">
        <f t="shared" si="7"/>
        <v/>
      </c>
      <c r="AM48" s="537"/>
      <c r="AN48" s="537"/>
      <c r="AO48" s="537"/>
      <c r="AP48" s="537"/>
      <c r="AQ48" s="537"/>
      <c r="AR48" s="537"/>
      <c r="AS48" s="537"/>
      <c r="AT48" s="537"/>
      <c r="AU48" s="538"/>
    </row>
    <row r="49" spans="1:47" ht="33" customHeight="1" thickBot="1">
      <c r="A49" s="98">
        <f t="shared" si="2"/>
        <v>39</v>
      </c>
      <c r="B49" s="1095" t="str">
        <f>IF(基本情報入力シート!C92="","",基本情報入力シート!C92)</f>
        <v/>
      </c>
      <c r="C49" s="1096"/>
      <c r="D49" s="1096"/>
      <c r="E49" s="1096"/>
      <c r="F49" s="1096"/>
      <c r="G49" s="1096"/>
      <c r="H49" s="1096"/>
      <c r="I49" s="1096"/>
      <c r="J49" s="1096"/>
      <c r="K49" s="1097"/>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2" t="str">
        <f>IF(基本情報入力シート!Z92="","",基本情報入力シート!Z92)</f>
        <v/>
      </c>
      <c r="R49" s="533" t="str">
        <f>IF(基本情報入力シート!AA92="","",基本情報入力シート!AA92)</f>
        <v/>
      </c>
      <c r="S49" s="120"/>
      <c r="T49" s="121"/>
      <c r="U49" s="534" t="str">
        <f>IFERROR(VLOOKUP(P49,【参考】数式用!$A$5:$I$28,MATCH(T49,【参考】数式用!$H$4:$I$4,0)+7,0),"")</f>
        <v/>
      </c>
      <c r="V49" s="123"/>
      <c r="W49" s="40" t="s">
        <v>121</v>
      </c>
      <c r="X49" s="124"/>
      <c r="Y49" s="41" t="s">
        <v>122</v>
      </c>
      <c r="Z49" s="124"/>
      <c r="AA49" s="41" t="s">
        <v>123</v>
      </c>
      <c r="AB49" s="124"/>
      <c r="AC49" s="41" t="s">
        <v>122</v>
      </c>
      <c r="AD49" s="124"/>
      <c r="AE49" s="41" t="s">
        <v>124</v>
      </c>
      <c r="AF49" s="105" t="s">
        <v>125</v>
      </c>
      <c r="AG49" s="106" t="str">
        <f t="shared" si="5"/>
        <v/>
      </c>
      <c r="AH49" s="105" t="s">
        <v>47</v>
      </c>
      <c r="AI49" s="107" t="str">
        <f t="shared" si="1"/>
        <v/>
      </c>
      <c r="AJ49" s="66"/>
      <c r="AK49" s="535" t="str">
        <f t="shared" si="6"/>
        <v>○</v>
      </c>
      <c r="AL49" s="536" t="str">
        <f t="shared" si="7"/>
        <v/>
      </c>
      <c r="AM49" s="537"/>
      <c r="AN49" s="537"/>
      <c r="AO49" s="537"/>
      <c r="AP49" s="537"/>
      <c r="AQ49" s="537"/>
      <c r="AR49" s="537"/>
      <c r="AS49" s="537"/>
      <c r="AT49" s="537"/>
      <c r="AU49" s="538"/>
    </row>
    <row r="50" spans="1:47" ht="33" customHeight="1" thickBot="1">
      <c r="A50" s="98">
        <f t="shared" si="2"/>
        <v>40</v>
      </c>
      <c r="B50" s="1095" t="str">
        <f>IF(基本情報入力シート!C93="","",基本情報入力シート!C93)</f>
        <v/>
      </c>
      <c r="C50" s="1096"/>
      <c r="D50" s="1096"/>
      <c r="E50" s="1096"/>
      <c r="F50" s="1096"/>
      <c r="G50" s="1096"/>
      <c r="H50" s="1096"/>
      <c r="I50" s="1096"/>
      <c r="J50" s="1096"/>
      <c r="K50" s="1097"/>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2" t="str">
        <f>IF(基本情報入力シート!Z93="","",基本情報入力シート!Z93)</f>
        <v/>
      </c>
      <c r="R50" s="533" t="str">
        <f>IF(基本情報入力シート!AA93="","",基本情報入力シート!AA93)</f>
        <v/>
      </c>
      <c r="S50" s="120"/>
      <c r="T50" s="121"/>
      <c r="U50" s="534" t="str">
        <f>IFERROR(VLOOKUP(P50,【参考】数式用!$A$5:$I$28,MATCH(T50,【参考】数式用!$H$4:$I$4,0)+7,0),"")</f>
        <v/>
      </c>
      <c r="V50" s="123"/>
      <c r="W50" s="40" t="s">
        <v>121</v>
      </c>
      <c r="X50" s="124"/>
      <c r="Y50" s="41" t="s">
        <v>122</v>
      </c>
      <c r="Z50" s="124"/>
      <c r="AA50" s="41" t="s">
        <v>123</v>
      </c>
      <c r="AB50" s="124"/>
      <c r="AC50" s="41" t="s">
        <v>122</v>
      </c>
      <c r="AD50" s="124"/>
      <c r="AE50" s="41" t="s">
        <v>124</v>
      </c>
      <c r="AF50" s="105" t="s">
        <v>125</v>
      </c>
      <c r="AG50" s="106" t="str">
        <f t="shared" si="5"/>
        <v/>
      </c>
      <c r="AH50" s="105" t="s">
        <v>47</v>
      </c>
      <c r="AI50" s="107" t="str">
        <f t="shared" si="1"/>
        <v/>
      </c>
      <c r="AJ50" s="66"/>
      <c r="AK50" s="535" t="str">
        <f t="shared" si="6"/>
        <v>○</v>
      </c>
      <c r="AL50" s="536" t="str">
        <f t="shared" si="7"/>
        <v/>
      </c>
      <c r="AM50" s="537"/>
      <c r="AN50" s="537"/>
      <c r="AO50" s="537"/>
      <c r="AP50" s="537"/>
      <c r="AQ50" s="537"/>
      <c r="AR50" s="537"/>
      <c r="AS50" s="537"/>
      <c r="AT50" s="537"/>
      <c r="AU50" s="538"/>
    </row>
    <row r="51" spans="1:47" ht="33" customHeight="1" thickBot="1">
      <c r="A51" s="98">
        <f t="shared" si="2"/>
        <v>41</v>
      </c>
      <c r="B51" s="1095" t="str">
        <f>IF(基本情報入力シート!C94="","",基本情報入力シート!C94)</f>
        <v/>
      </c>
      <c r="C51" s="1096"/>
      <c r="D51" s="1096"/>
      <c r="E51" s="1096"/>
      <c r="F51" s="1096"/>
      <c r="G51" s="1096"/>
      <c r="H51" s="1096"/>
      <c r="I51" s="1096"/>
      <c r="J51" s="1096"/>
      <c r="K51" s="1097"/>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2" t="str">
        <f>IF(基本情報入力シート!Z94="","",基本情報入力シート!Z94)</f>
        <v/>
      </c>
      <c r="R51" s="533" t="str">
        <f>IF(基本情報入力シート!AA94="","",基本情報入力シート!AA94)</f>
        <v/>
      </c>
      <c r="S51" s="120"/>
      <c r="T51" s="121"/>
      <c r="U51" s="534" t="str">
        <f>IFERROR(VLOOKUP(P51,【参考】数式用!$A$5:$I$28,MATCH(T51,【参考】数式用!$H$4:$I$4,0)+7,0),"")</f>
        <v/>
      </c>
      <c r="V51" s="123"/>
      <c r="W51" s="40" t="s">
        <v>121</v>
      </c>
      <c r="X51" s="124"/>
      <c r="Y51" s="41" t="s">
        <v>122</v>
      </c>
      <c r="Z51" s="124"/>
      <c r="AA51" s="41" t="s">
        <v>123</v>
      </c>
      <c r="AB51" s="124"/>
      <c r="AC51" s="41" t="s">
        <v>122</v>
      </c>
      <c r="AD51" s="124"/>
      <c r="AE51" s="41" t="s">
        <v>124</v>
      </c>
      <c r="AF51" s="105" t="s">
        <v>125</v>
      </c>
      <c r="AG51" s="106" t="str">
        <f t="shared" si="5"/>
        <v/>
      </c>
      <c r="AH51" s="105" t="s">
        <v>47</v>
      </c>
      <c r="AI51" s="107" t="str">
        <f t="shared" si="1"/>
        <v/>
      </c>
      <c r="AJ51" s="66"/>
      <c r="AK51" s="535" t="str">
        <f t="shared" si="6"/>
        <v>○</v>
      </c>
      <c r="AL51" s="536" t="str">
        <f t="shared" si="7"/>
        <v/>
      </c>
      <c r="AM51" s="537"/>
      <c r="AN51" s="537"/>
      <c r="AO51" s="537"/>
      <c r="AP51" s="537"/>
      <c r="AQ51" s="537"/>
      <c r="AR51" s="537"/>
      <c r="AS51" s="537"/>
      <c r="AT51" s="537"/>
      <c r="AU51" s="538"/>
    </row>
    <row r="52" spans="1:47" ht="33" customHeight="1" thickBot="1">
      <c r="A52" s="98">
        <f t="shared" si="2"/>
        <v>42</v>
      </c>
      <c r="B52" s="1095" t="str">
        <f>IF(基本情報入力シート!C95="","",基本情報入力シート!C95)</f>
        <v/>
      </c>
      <c r="C52" s="1096"/>
      <c r="D52" s="1096"/>
      <c r="E52" s="1096"/>
      <c r="F52" s="1096"/>
      <c r="G52" s="1096"/>
      <c r="H52" s="1096"/>
      <c r="I52" s="1096"/>
      <c r="J52" s="1096"/>
      <c r="K52" s="1097"/>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2" t="str">
        <f>IF(基本情報入力シート!Z95="","",基本情報入力シート!Z95)</f>
        <v/>
      </c>
      <c r="R52" s="533" t="str">
        <f>IF(基本情報入力シート!AA95="","",基本情報入力シート!AA95)</f>
        <v/>
      </c>
      <c r="S52" s="120"/>
      <c r="T52" s="121"/>
      <c r="U52" s="534" t="str">
        <f>IFERROR(VLOOKUP(P52,【参考】数式用!$A$5:$I$28,MATCH(T52,【参考】数式用!$H$4:$I$4,0)+7,0),"")</f>
        <v/>
      </c>
      <c r="V52" s="123"/>
      <c r="W52" s="40" t="s">
        <v>121</v>
      </c>
      <c r="X52" s="124"/>
      <c r="Y52" s="41" t="s">
        <v>122</v>
      </c>
      <c r="Z52" s="124"/>
      <c r="AA52" s="41" t="s">
        <v>123</v>
      </c>
      <c r="AB52" s="124"/>
      <c r="AC52" s="41" t="s">
        <v>122</v>
      </c>
      <c r="AD52" s="124"/>
      <c r="AE52" s="41" t="s">
        <v>124</v>
      </c>
      <c r="AF52" s="105" t="s">
        <v>125</v>
      </c>
      <c r="AG52" s="106" t="str">
        <f t="shared" si="5"/>
        <v/>
      </c>
      <c r="AH52" s="105" t="s">
        <v>47</v>
      </c>
      <c r="AI52" s="107" t="str">
        <f t="shared" si="1"/>
        <v/>
      </c>
      <c r="AJ52" s="66"/>
      <c r="AK52" s="535" t="str">
        <f t="shared" si="6"/>
        <v>○</v>
      </c>
      <c r="AL52" s="536" t="str">
        <f t="shared" si="7"/>
        <v/>
      </c>
      <c r="AM52" s="537"/>
      <c r="AN52" s="537"/>
      <c r="AO52" s="537"/>
      <c r="AP52" s="537"/>
      <c r="AQ52" s="537"/>
      <c r="AR52" s="537"/>
      <c r="AS52" s="537"/>
      <c r="AT52" s="537"/>
      <c r="AU52" s="538"/>
    </row>
    <row r="53" spans="1:47" ht="33" customHeight="1" thickBot="1">
      <c r="A53" s="98">
        <f t="shared" si="2"/>
        <v>43</v>
      </c>
      <c r="B53" s="1095" t="str">
        <f>IF(基本情報入力シート!C96="","",基本情報入力シート!C96)</f>
        <v/>
      </c>
      <c r="C53" s="1096"/>
      <c r="D53" s="1096"/>
      <c r="E53" s="1096"/>
      <c r="F53" s="1096"/>
      <c r="G53" s="1096"/>
      <c r="H53" s="1096"/>
      <c r="I53" s="1096"/>
      <c r="J53" s="1096"/>
      <c r="K53" s="1097"/>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2" t="str">
        <f>IF(基本情報入力シート!Z96="","",基本情報入力シート!Z96)</f>
        <v/>
      </c>
      <c r="R53" s="533" t="str">
        <f>IF(基本情報入力シート!AA96="","",基本情報入力シート!AA96)</f>
        <v/>
      </c>
      <c r="S53" s="120"/>
      <c r="T53" s="121"/>
      <c r="U53" s="534" t="str">
        <f>IFERROR(VLOOKUP(P53,【参考】数式用!$A$5:$I$28,MATCH(T53,【参考】数式用!$H$4:$I$4,0)+7,0),"")</f>
        <v/>
      </c>
      <c r="V53" s="123"/>
      <c r="W53" s="40" t="s">
        <v>121</v>
      </c>
      <c r="X53" s="124"/>
      <c r="Y53" s="41" t="s">
        <v>122</v>
      </c>
      <c r="Z53" s="124"/>
      <c r="AA53" s="41" t="s">
        <v>123</v>
      </c>
      <c r="AB53" s="124"/>
      <c r="AC53" s="41" t="s">
        <v>122</v>
      </c>
      <c r="AD53" s="124"/>
      <c r="AE53" s="41" t="s">
        <v>124</v>
      </c>
      <c r="AF53" s="105" t="s">
        <v>125</v>
      </c>
      <c r="AG53" s="106" t="str">
        <f t="shared" si="5"/>
        <v/>
      </c>
      <c r="AH53" s="105" t="s">
        <v>47</v>
      </c>
      <c r="AI53" s="107" t="str">
        <f t="shared" si="1"/>
        <v/>
      </c>
      <c r="AJ53" s="66"/>
      <c r="AK53" s="535" t="str">
        <f t="shared" si="6"/>
        <v>○</v>
      </c>
      <c r="AL53" s="536" t="str">
        <f t="shared" si="7"/>
        <v/>
      </c>
      <c r="AM53" s="537"/>
      <c r="AN53" s="537"/>
      <c r="AO53" s="537"/>
      <c r="AP53" s="537"/>
      <c r="AQ53" s="537"/>
      <c r="AR53" s="537"/>
      <c r="AS53" s="537"/>
      <c r="AT53" s="537"/>
      <c r="AU53" s="538"/>
    </row>
    <row r="54" spans="1:47" ht="33" customHeight="1" thickBot="1">
      <c r="A54" s="98">
        <f t="shared" si="2"/>
        <v>44</v>
      </c>
      <c r="B54" s="1095" t="str">
        <f>IF(基本情報入力シート!C97="","",基本情報入力シート!C97)</f>
        <v/>
      </c>
      <c r="C54" s="1096"/>
      <c r="D54" s="1096"/>
      <c r="E54" s="1096"/>
      <c r="F54" s="1096"/>
      <c r="G54" s="1096"/>
      <c r="H54" s="1096"/>
      <c r="I54" s="1096"/>
      <c r="J54" s="1096"/>
      <c r="K54" s="1097"/>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2" t="str">
        <f>IF(基本情報入力シート!Z97="","",基本情報入力シート!Z97)</f>
        <v/>
      </c>
      <c r="R54" s="533" t="str">
        <f>IF(基本情報入力シート!AA97="","",基本情報入力シート!AA97)</f>
        <v/>
      </c>
      <c r="S54" s="120"/>
      <c r="T54" s="121"/>
      <c r="U54" s="534" t="str">
        <f>IFERROR(VLOOKUP(P54,【参考】数式用!$A$5:$I$28,MATCH(T54,【参考】数式用!$H$4:$I$4,0)+7,0),"")</f>
        <v/>
      </c>
      <c r="V54" s="123"/>
      <c r="W54" s="40" t="s">
        <v>121</v>
      </c>
      <c r="X54" s="124"/>
      <c r="Y54" s="41" t="s">
        <v>122</v>
      </c>
      <c r="Z54" s="124"/>
      <c r="AA54" s="41" t="s">
        <v>123</v>
      </c>
      <c r="AB54" s="124"/>
      <c r="AC54" s="41" t="s">
        <v>122</v>
      </c>
      <c r="AD54" s="124"/>
      <c r="AE54" s="41" t="s">
        <v>124</v>
      </c>
      <c r="AF54" s="105" t="s">
        <v>125</v>
      </c>
      <c r="AG54" s="106" t="str">
        <f t="shared" si="5"/>
        <v/>
      </c>
      <c r="AH54" s="105" t="s">
        <v>47</v>
      </c>
      <c r="AI54" s="107" t="str">
        <f t="shared" si="1"/>
        <v/>
      </c>
      <c r="AJ54" s="66"/>
      <c r="AK54" s="535" t="str">
        <f t="shared" si="6"/>
        <v>○</v>
      </c>
      <c r="AL54" s="536" t="str">
        <f t="shared" si="7"/>
        <v/>
      </c>
      <c r="AM54" s="537"/>
      <c r="AN54" s="537"/>
      <c r="AO54" s="537"/>
      <c r="AP54" s="537"/>
      <c r="AQ54" s="537"/>
      <c r="AR54" s="537"/>
      <c r="AS54" s="537"/>
      <c r="AT54" s="537"/>
      <c r="AU54" s="538"/>
    </row>
    <row r="55" spans="1:47" ht="33" customHeight="1" thickBot="1">
      <c r="A55" s="98">
        <f t="shared" si="2"/>
        <v>45</v>
      </c>
      <c r="B55" s="1095" t="str">
        <f>IF(基本情報入力シート!C98="","",基本情報入力シート!C98)</f>
        <v/>
      </c>
      <c r="C55" s="1096"/>
      <c r="D55" s="1096"/>
      <c r="E55" s="1096"/>
      <c r="F55" s="1096"/>
      <c r="G55" s="1096"/>
      <c r="H55" s="1096"/>
      <c r="I55" s="1096"/>
      <c r="J55" s="1096"/>
      <c r="K55" s="1097"/>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2" t="str">
        <f>IF(基本情報入力シート!Z98="","",基本情報入力シート!Z98)</f>
        <v/>
      </c>
      <c r="R55" s="533" t="str">
        <f>IF(基本情報入力シート!AA98="","",基本情報入力シート!AA98)</f>
        <v/>
      </c>
      <c r="S55" s="120"/>
      <c r="T55" s="121"/>
      <c r="U55" s="534" t="str">
        <f>IFERROR(VLOOKUP(P55,【参考】数式用!$A$5:$I$28,MATCH(T55,【参考】数式用!$H$4:$I$4,0)+7,0),"")</f>
        <v/>
      </c>
      <c r="V55" s="123"/>
      <c r="W55" s="40" t="s">
        <v>121</v>
      </c>
      <c r="X55" s="124"/>
      <c r="Y55" s="41" t="s">
        <v>122</v>
      </c>
      <c r="Z55" s="124"/>
      <c r="AA55" s="41" t="s">
        <v>123</v>
      </c>
      <c r="AB55" s="124"/>
      <c r="AC55" s="41" t="s">
        <v>122</v>
      </c>
      <c r="AD55" s="124"/>
      <c r="AE55" s="41" t="s">
        <v>124</v>
      </c>
      <c r="AF55" s="105" t="s">
        <v>125</v>
      </c>
      <c r="AG55" s="106" t="str">
        <f t="shared" si="5"/>
        <v/>
      </c>
      <c r="AH55" s="105" t="s">
        <v>47</v>
      </c>
      <c r="AI55" s="107" t="str">
        <f t="shared" si="1"/>
        <v/>
      </c>
      <c r="AJ55" s="66"/>
      <c r="AK55" s="535" t="str">
        <f t="shared" si="6"/>
        <v>○</v>
      </c>
      <c r="AL55" s="536" t="str">
        <f t="shared" si="7"/>
        <v/>
      </c>
      <c r="AM55" s="537"/>
      <c r="AN55" s="537"/>
      <c r="AO55" s="537"/>
      <c r="AP55" s="537"/>
      <c r="AQ55" s="537"/>
      <c r="AR55" s="537"/>
      <c r="AS55" s="537"/>
      <c r="AT55" s="537"/>
      <c r="AU55" s="538"/>
    </row>
    <row r="56" spans="1:47" ht="33" customHeight="1" thickBot="1">
      <c r="A56" s="98">
        <f t="shared" si="2"/>
        <v>46</v>
      </c>
      <c r="B56" s="1095" t="str">
        <f>IF(基本情報入力シート!C99="","",基本情報入力シート!C99)</f>
        <v/>
      </c>
      <c r="C56" s="1096"/>
      <c r="D56" s="1096"/>
      <c r="E56" s="1096"/>
      <c r="F56" s="1096"/>
      <c r="G56" s="1096"/>
      <c r="H56" s="1096"/>
      <c r="I56" s="1096"/>
      <c r="J56" s="1096"/>
      <c r="K56" s="1097"/>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2" t="str">
        <f>IF(基本情報入力シート!Z99="","",基本情報入力シート!Z99)</f>
        <v/>
      </c>
      <c r="R56" s="533" t="str">
        <f>IF(基本情報入力シート!AA99="","",基本情報入力シート!AA99)</f>
        <v/>
      </c>
      <c r="S56" s="120"/>
      <c r="T56" s="121"/>
      <c r="U56" s="534" t="str">
        <f>IFERROR(VLOOKUP(P56,【参考】数式用!$A$5:$I$28,MATCH(T56,【参考】数式用!$H$4:$I$4,0)+7,0),"")</f>
        <v/>
      </c>
      <c r="V56" s="123"/>
      <c r="W56" s="40" t="s">
        <v>121</v>
      </c>
      <c r="X56" s="124"/>
      <c r="Y56" s="41" t="s">
        <v>122</v>
      </c>
      <c r="Z56" s="124"/>
      <c r="AA56" s="41" t="s">
        <v>123</v>
      </c>
      <c r="AB56" s="124"/>
      <c r="AC56" s="41" t="s">
        <v>122</v>
      </c>
      <c r="AD56" s="124"/>
      <c r="AE56" s="41" t="s">
        <v>124</v>
      </c>
      <c r="AF56" s="105" t="s">
        <v>125</v>
      </c>
      <c r="AG56" s="106" t="str">
        <f t="shared" si="5"/>
        <v/>
      </c>
      <c r="AH56" s="105" t="s">
        <v>47</v>
      </c>
      <c r="AI56" s="107" t="str">
        <f t="shared" si="1"/>
        <v/>
      </c>
      <c r="AJ56" s="66"/>
      <c r="AK56" s="535" t="str">
        <f t="shared" si="6"/>
        <v>○</v>
      </c>
      <c r="AL56" s="536" t="str">
        <f t="shared" si="7"/>
        <v/>
      </c>
      <c r="AM56" s="537"/>
      <c r="AN56" s="537"/>
      <c r="AO56" s="537"/>
      <c r="AP56" s="537"/>
      <c r="AQ56" s="537"/>
      <c r="AR56" s="537"/>
      <c r="AS56" s="537"/>
      <c r="AT56" s="537"/>
      <c r="AU56" s="538"/>
    </row>
    <row r="57" spans="1:47" ht="33" customHeight="1" thickBot="1">
      <c r="A57" s="98">
        <f t="shared" si="2"/>
        <v>47</v>
      </c>
      <c r="B57" s="1095" t="str">
        <f>IF(基本情報入力シート!C100="","",基本情報入力シート!C100)</f>
        <v/>
      </c>
      <c r="C57" s="1096"/>
      <c r="D57" s="1096"/>
      <c r="E57" s="1096"/>
      <c r="F57" s="1096"/>
      <c r="G57" s="1096"/>
      <c r="H57" s="1096"/>
      <c r="I57" s="1096"/>
      <c r="J57" s="1096"/>
      <c r="K57" s="1097"/>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2" t="str">
        <f>IF(基本情報入力シート!Z100="","",基本情報入力シート!Z100)</f>
        <v/>
      </c>
      <c r="R57" s="533" t="str">
        <f>IF(基本情報入力シート!AA100="","",基本情報入力シート!AA100)</f>
        <v/>
      </c>
      <c r="S57" s="120"/>
      <c r="T57" s="121"/>
      <c r="U57" s="534" t="str">
        <f>IFERROR(VLOOKUP(P57,【参考】数式用!$A$5:$I$28,MATCH(T57,【参考】数式用!$H$4:$I$4,0)+7,0),"")</f>
        <v/>
      </c>
      <c r="V57" s="123"/>
      <c r="W57" s="40" t="s">
        <v>121</v>
      </c>
      <c r="X57" s="124"/>
      <c r="Y57" s="41" t="s">
        <v>122</v>
      </c>
      <c r="Z57" s="124"/>
      <c r="AA57" s="41" t="s">
        <v>123</v>
      </c>
      <c r="AB57" s="124"/>
      <c r="AC57" s="41" t="s">
        <v>122</v>
      </c>
      <c r="AD57" s="124"/>
      <c r="AE57" s="41" t="s">
        <v>124</v>
      </c>
      <c r="AF57" s="105" t="s">
        <v>125</v>
      </c>
      <c r="AG57" s="106" t="str">
        <f t="shared" si="5"/>
        <v/>
      </c>
      <c r="AH57" s="105" t="s">
        <v>47</v>
      </c>
      <c r="AI57" s="107" t="str">
        <f t="shared" si="1"/>
        <v/>
      </c>
      <c r="AJ57" s="66"/>
      <c r="AK57" s="535" t="str">
        <f t="shared" si="6"/>
        <v>○</v>
      </c>
      <c r="AL57" s="536" t="str">
        <f t="shared" si="7"/>
        <v/>
      </c>
      <c r="AM57" s="537"/>
      <c r="AN57" s="537"/>
      <c r="AO57" s="537"/>
      <c r="AP57" s="537"/>
      <c r="AQ57" s="537"/>
      <c r="AR57" s="537"/>
      <c r="AS57" s="537"/>
      <c r="AT57" s="537"/>
      <c r="AU57" s="538"/>
    </row>
    <row r="58" spans="1:47" ht="33" customHeight="1" thickBot="1">
      <c r="A58" s="98">
        <f t="shared" si="2"/>
        <v>48</v>
      </c>
      <c r="B58" s="1095" t="str">
        <f>IF(基本情報入力シート!C101="","",基本情報入力シート!C101)</f>
        <v/>
      </c>
      <c r="C58" s="1096"/>
      <c r="D58" s="1096"/>
      <c r="E58" s="1096"/>
      <c r="F58" s="1096"/>
      <c r="G58" s="1096"/>
      <c r="H58" s="1096"/>
      <c r="I58" s="1096"/>
      <c r="J58" s="1096"/>
      <c r="K58" s="1097"/>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2" t="str">
        <f>IF(基本情報入力シート!Z101="","",基本情報入力シート!Z101)</f>
        <v/>
      </c>
      <c r="R58" s="533" t="str">
        <f>IF(基本情報入力シート!AA101="","",基本情報入力シート!AA101)</f>
        <v/>
      </c>
      <c r="S58" s="120"/>
      <c r="T58" s="121"/>
      <c r="U58" s="534" t="str">
        <f>IFERROR(VLOOKUP(P58,【参考】数式用!$A$5:$I$28,MATCH(T58,【参考】数式用!$H$4:$I$4,0)+7,0),"")</f>
        <v/>
      </c>
      <c r="V58" s="123"/>
      <c r="W58" s="40" t="s">
        <v>121</v>
      </c>
      <c r="X58" s="124"/>
      <c r="Y58" s="41" t="s">
        <v>122</v>
      </c>
      <c r="Z58" s="124"/>
      <c r="AA58" s="41" t="s">
        <v>123</v>
      </c>
      <c r="AB58" s="124"/>
      <c r="AC58" s="41" t="s">
        <v>122</v>
      </c>
      <c r="AD58" s="124"/>
      <c r="AE58" s="41" t="s">
        <v>124</v>
      </c>
      <c r="AF58" s="105" t="s">
        <v>125</v>
      </c>
      <c r="AG58" s="106" t="str">
        <f t="shared" si="5"/>
        <v/>
      </c>
      <c r="AH58" s="105" t="s">
        <v>47</v>
      </c>
      <c r="AI58" s="107" t="str">
        <f t="shared" si="1"/>
        <v/>
      </c>
      <c r="AJ58" s="66"/>
      <c r="AK58" s="535" t="str">
        <f t="shared" si="6"/>
        <v>○</v>
      </c>
      <c r="AL58" s="536" t="str">
        <f t="shared" si="7"/>
        <v/>
      </c>
      <c r="AM58" s="537"/>
      <c r="AN58" s="537"/>
      <c r="AO58" s="537"/>
      <c r="AP58" s="537"/>
      <c r="AQ58" s="537"/>
      <c r="AR58" s="537"/>
      <c r="AS58" s="537"/>
      <c r="AT58" s="537"/>
      <c r="AU58" s="538"/>
    </row>
    <row r="59" spans="1:47" ht="33" customHeight="1" thickBot="1">
      <c r="A59" s="98">
        <f t="shared" si="2"/>
        <v>49</v>
      </c>
      <c r="B59" s="1095" t="str">
        <f>IF(基本情報入力シート!C102="","",基本情報入力シート!C102)</f>
        <v/>
      </c>
      <c r="C59" s="1096"/>
      <c r="D59" s="1096"/>
      <c r="E59" s="1096"/>
      <c r="F59" s="1096"/>
      <c r="G59" s="1096"/>
      <c r="H59" s="1096"/>
      <c r="I59" s="1096"/>
      <c r="J59" s="1096"/>
      <c r="K59" s="1097"/>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2" t="str">
        <f>IF(基本情報入力シート!Z102="","",基本情報入力シート!Z102)</f>
        <v/>
      </c>
      <c r="R59" s="533" t="str">
        <f>IF(基本情報入力シート!AA102="","",基本情報入力シート!AA102)</f>
        <v/>
      </c>
      <c r="S59" s="120"/>
      <c r="T59" s="121"/>
      <c r="U59" s="534" t="str">
        <f>IFERROR(VLOOKUP(P59,【参考】数式用!$A$5:$I$28,MATCH(T59,【参考】数式用!$H$4:$I$4,0)+7,0),"")</f>
        <v/>
      </c>
      <c r="V59" s="123"/>
      <c r="W59" s="40" t="s">
        <v>121</v>
      </c>
      <c r="X59" s="124"/>
      <c r="Y59" s="41" t="s">
        <v>122</v>
      </c>
      <c r="Z59" s="124"/>
      <c r="AA59" s="41" t="s">
        <v>123</v>
      </c>
      <c r="AB59" s="124"/>
      <c r="AC59" s="41" t="s">
        <v>122</v>
      </c>
      <c r="AD59" s="124"/>
      <c r="AE59" s="41" t="s">
        <v>124</v>
      </c>
      <c r="AF59" s="105" t="s">
        <v>125</v>
      </c>
      <c r="AG59" s="106" t="str">
        <f t="shared" si="5"/>
        <v/>
      </c>
      <c r="AH59" s="105" t="s">
        <v>47</v>
      </c>
      <c r="AI59" s="107" t="str">
        <f t="shared" si="1"/>
        <v/>
      </c>
      <c r="AJ59" s="66"/>
      <c r="AK59" s="535" t="str">
        <f t="shared" si="6"/>
        <v>○</v>
      </c>
      <c r="AL59" s="536" t="str">
        <f t="shared" si="7"/>
        <v/>
      </c>
      <c r="AM59" s="537"/>
      <c r="AN59" s="537"/>
      <c r="AO59" s="537"/>
      <c r="AP59" s="537"/>
      <c r="AQ59" s="537"/>
      <c r="AR59" s="537"/>
      <c r="AS59" s="537"/>
      <c r="AT59" s="537"/>
      <c r="AU59" s="538"/>
    </row>
    <row r="60" spans="1:47" ht="33" customHeight="1" thickBot="1">
      <c r="A60" s="98">
        <f t="shared" si="2"/>
        <v>50</v>
      </c>
      <c r="B60" s="1095" t="str">
        <f>IF(基本情報入力シート!C103="","",基本情報入力シート!C103)</f>
        <v/>
      </c>
      <c r="C60" s="1096"/>
      <c r="D60" s="1096"/>
      <c r="E60" s="1096"/>
      <c r="F60" s="1096"/>
      <c r="G60" s="1096"/>
      <c r="H60" s="1096"/>
      <c r="I60" s="1096"/>
      <c r="J60" s="1096"/>
      <c r="K60" s="1097"/>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2" t="str">
        <f>IF(基本情報入力シート!Z103="","",基本情報入力シート!Z103)</f>
        <v/>
      </c>
      <c r="R60" s="533" t="str">
        <f>IF(基本情報入力シート!AA103="","",基本情報入力シート!AA103)</f>
        <v/>
      </c>
      <c r="S60" s="120"/>
      <c r="T60" s="121"/>
      <c r="U60" s="534" t="str">
        <f>IFERROR(VLOOKUP(P60,【参考】数式用!$A$5:$I$28,MATCH(T60,【参考】数式用!$H$4:$I$4,0)+7,0),"")</f>
        <v/>
      </c>
      <c r="V60" s="123"/>
      <c r="W60" s="40" t="s">
        <v>121</v>
      </c>
      <c r="X60" s="124"/>
      <c r="Y60" s="41" t="s">
        <v>122</v>
      </c>
      <c r="Z60" s="124"/>
      <c r="AA60" s="41" t="s">
        <v>123</v>
      </c>
      <c r="AB60" s="124"/>
      <c r="AC60" s="41" t="s">
        <v>122</v>
      </c>
      <c r="AD60" s="124"/>
      <c r="AE60" s="41" t="s">
        <v>124</v>
      </c>
      <c r="AF60" s="105" t="s">
        <v>125</v>
      </c>
      <c r="AG60" s="106" t="str">
        <f t="shared" si="5"/>
        <v/>
      </c>
      <c r="AH60" s="105" t="s">
        <v>47</v>
      </c>
      <c r="AI60" s="107" t="str">
        <f t="shared" si="1"/>
        <v/>
      </c>
      <c r="AJ60" s="66"/>
      <c r="AK60" s="535" t="str">
        <f t="shared" si="6"/>
        <v>○</v>
      </c>
      <c r="AL60" s="536" t="str">
        <f t="shared" si="7"/>
        <v/>
      </c>
      <c r="AM60" s="537"/>
      <c r="AN60" s="537"/>
      <c r="AO60" s="537"/>
      <c r="AP60" s="537"/>
      <c r="AQ60" s="537"/>
      <c r="AR60" s="537"/>
      <c r="AS60" s="537"/>
      <c r="AT60" s="537"/>
      <c r="AU60" s="538"/>
    </row>
    <row r="61" spans="1:47" ht="33" customHeight="1" thickBot="1">
      <c r="A61" s="98">
        <f t="shared" si="2"/>
        <v>51</v>
      </c>
      <c r="B61" s="1095" t="str">
        <f>IF(基本情報入力シート!C104="","",基本情報入力シート!C104)</f>
        <v/>
      </c>
      <c r="C61" s="1096"/>
      <c r="D61" s="1096"/>
      <c r="E61" s="1096"/>
      <c r="F61" s="1096"/>
      <c r="G61" s="1096"/>
      <c r="H61" s="1096"/>
      <c r="I61" s="1096"/>
      <c r="J61" s="1096"/>
      <c r="K61" s="1097"/>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2" t="str">
        <f>IF(基本情報入力シート!Z104="","",基本情報入力シート!Z104)</f>
        <v/>
      </c>
      <c r="R61" s="533" t="str">
        <f>IF(基本情報入力シート!AA104="","",基本情報入力シート!AA104)</f>
        <v/>
      </c>
      <c r="S61" s="120"/>
      <c r="T61" s="121"/>
      <c r="U61" s="534" t="str">
        <f>IFERROR(VLOOKUP(P61,【参考】数式用!$A$5:$I$28,MATCH(T61,【参考】数式用!$H$4:$I$4,0)+7,0),"")</f>
        <v/>
      </c>
      <c r="V61" s="123"/>
      <c r="W61" s="40" t="s">
        <v>121</v>
      </c>
      <c r="X61" s="124"/>
      <c r="Y61" s="41" t="s">
        <v>122</v>
      </c>
      <c r="Z61" s="124"/>
      <c r="AA61" s="41" t="s">
        <v>123</v>
      </c>
      <c r="AB61" s="124"/>
      <c r="AC61" s="41" t="s">
        <v>122</v>
      </c>
      <c r="AD61" s="124"/>
      <c r="AE61" s="41" t="s">
        <v>124</v>
      </c>
      <c r="AF61" s="105" t="s">
        <v>125</v>
      </c>
      <c r="AG61" s="106" t="str">
        <f t="shared" si="5"/>
        <v/>
      </c>
      <c r="AH61" s="105" t="s">
        <v>47</v>
      </c>
      <c r="AI61" s="107" t="str">
        <f t="shared" si="1"/>
        <v/>
      </c>
      <c r="AJ61" s="66"/>
      <c r="AK61" s="535" t="str">
        <f t="shared" si="6"/>
        <v>○</v>
      </c>
      <c r="AL61" s="536" t="str">
        <f t="shared" si="7"/>
        <v/>
      </c>
      <c r="AM61" s="537"/>
      <c r="AN61" s="537"/>
      <c r="AO61" s="537"/>
      <c r="AP61" s="537"/>
      <c r="AQ61" s="537"/>
      <c r="AR61" s="537"/>
      <c r="AS61" s="537"/>
      <c r="AT61" s="537"/>
      <c r="AU61" s="538"/>
    </row>
    <row r="62" spans="1:47" ht="33" customHeight="1" thickBot="1">
      <c r="A62" s="98">
        <f t="shared" si="2"/>
        <v>52</v>
      </c>
      <c r="B62" s="1095" t="str">
        <f>IF(基本情報入力シート!C105="","",基本情報入力シート!C105)</f>
        <v/>
      </c>
      <c r="C62" s="1096"/>
      <c r="D62" s="1096"/>
      <c r="E62" s="1096"/>
      <c r="F62" s="1096"/>
      <c r="G62" s="1096"/>
      <c r="H62" s="1096"/>
      <c r="I62" s="1096"/>
      <c r="J62" s="1096"/>
      <c r="K62" s="1097"/>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2" t="str">
        <f>IF(基本情報入力シート!Z105="","",基本情報入力シート!Z105)</f>
        <v/>
      </c>
      <c r="R62" s="533" t="str">
        <f>IF(基本情報入力シート!AA105="","",基本情報入力シート!AA105)</f>
        <v/>
      </c>
      <c r="S62" s="120"/>
      <c r="T62" s="121"/>
      <c r="U62" s="534" t="str">
        <f>IFERROR(VLOOKUP(P62,【参考】数式用!$A$5:$I$28,MATCH(T62,【参考】数式用!$H$4:$I$4,0)+7,0),"")</f>
        <v/>
      </c>
      <c r="V62" s="123"/>
      <c r="W62" s="40" t="s">
        <v>121</v>
      </c>
      <c r="X62" s="124"/>
      <c r="Y62" s="41" t="s">
        <v>122</v>
      </c>
      <c r="Z62" s="124"/>
      <c r="AA62" s="41" t="s">
        <v>123</v>
      </c>
      <c r="AB62" s="124"/>
      <c r="AC62" s="41" t="s">
        <v>122</v>
      </c>
      <c r="AD62" s="124"/>
      <c r="AE62" s="41" t="s">
        <v>124</v>
      </c>
      <c r="AF62" s="105" t="s">
        <v>125</v>
      </c>
      <c r="AG62" s="106" t="str">
        <f t="shared" si="5"/>
        <v/>
      </c>
      <c r="AH62" s="105" t="s">
        <v>47</v>
      </c>
      <c r="AI62" s="107" t="str">
        <f t="shared" si="1"/>
        <v/>
      </c>
      <c r="AJ62" s="66"/>
      <c r="AK62" s="535" t="str">
        <f t="shared" si="6"/>
        <v>○</v>
      </c>
      <c r="AL62" s="536" t="str">
        <f t="shared" si="7"/>
        <v/>
      </c>
      <c r="AM62" s="537"/>
      <c r="AN62" s="537"/>
      <c r="AO62" s="537"/>
      <c r="AP62" s="537"/>
      <c r="AQ62" s="537"/>
      <c r="AR62" s="537"/>
      <c r="AS62" s="537"/>
      <c r="AT62" s="537"/>
      <c r="AU62" s="538"/>
    </row>
    <row r="63" spans="1:47" ht="33" customHeight="1" thickBot="1">
      <c r="A63" s="98">
        <f t="shared" si="2"/>
        <v>53</v>
      </c>
      <c r="B63" s="1095" t="str">
        <f>IF(基本情報入力シート!C106="","",基本情報入力シート!C106)</f>
        <v/>
      </c>
      <c r="C63" s="1096"/>
      <c r="D63" s="1096"/>
      <c r="E63" s="1096"/>
      <c r="F63" s="1096"/>
      <c r="G63" s="1096"/>
      <c r="H63" s="1096"/>
      <c r="I63" s="1096"/>
      <c r="J63" s="1096"/>
      <c r="K63" s="1097"/>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2" t="str">
        <f>IF(基本情報入力シート!Z106="","",基本情報入力シート!Z106)</f>
        <v/>
      </c>
      <c r="R63" s="533" t="str">
        <f>IF(基本情報入力シート!AA106="","",基本情報入力シート!AA106)</f>
        <v/>
      </c>
      <c r="S63" s="120"/>
      <c r="T63" s="121"/>
      <c r="U63" s="534" t="str">
        <f>IFERROR(VLOOKUP(P63,【参考】数式用!$A$5:$I$28,MATCH(T63,【参考】数式用!$H$4:$I$4,0)+7,0),"")</f>
        <v/>
      </c>
      <c r="V63" s="123"/>
      <c r="W63" s="40" t="s">
        <v>121</v>
      </c>
      <c r="X63" s="124"/>
      <c r="Y63" s="41" t="s">
        <v>122</v>
      </c>
      <c r="Z63" s="124"/>
      <c r="AA63" s="41" t="s">
        <v>123</v>
      </c>
      <c r="AB63" s="124"/>
      <c r="AC63" s="41" t="s">
        <v>122</v>
      </c>
      <c r="AD63" s="124"/>
      <c r="AE63" s="41" t="s">
        <v>124</v>
      </c>
      <c r="AF63" s="105" t="s">
        <v>125</v>
      </c>
      <c r="AG63" s="106" t="str">
        <f t="shared" si="5"/>
        <v/>
      </c>
      <c r="AH63" s="105" t="s">
        <v>47</v>
      </c>
      <c r="AI63" s="107" t="str">
        <f t="shared" si="1"/>
        <v/>
      </c>
      <c r="AJ63" s="66"/>
      <c r="AK63" s="535" t="str">
        <f t="shared" si="6"/>
        <v>○</v>
      </c>
      <c r="AL63" s="536" t="str">
        <f t="shared" si="7"/>
        <v/>
      </c>
      <c r="AM63" s="537"/>
      <c r="AN63" s="537"/>
      <c r="AO63" s="537"/>
      <c r="AP63" s="537"/>
      <c r="AQ63" s="537"/>
      <c r="AR63" s="537"/>
      <c r="AS63" s="537"/>
      <c r="AT63" s="537"/>
      <c r="AU63" s="538"/>
    </row>
    <row r="64" spans="1:47" ht="33" customHeight="1" thickBot="1">
      <c r="A64" s="98">
        <f t="shared" si="2"/>
        <v>54</v>
      </c>
      <c r="B64" s="1095" t="str">
        <f>IF(基本情報入力シート!C107="","",基本情報入力シート!C107)</f>
        <v/>
      </c>
      <c r="C64" s="1096"/>
      <c r="D64" s="1096"/>
      <c r="E64" s="1096"/>
      <c r="F64" s="1096"/>
      <c r="G64" s="1096"/>
      <c r="H64" s="1096"/>
      <c r="I64" s="1096"/>
      <c r="J64" s="1096"/>
      <c r="K64" s="1097"/>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2" t="str">
        <f>IF(基本情報入力シート!Z107="","",基本情報入力シート!Z107)</f>
        <v/>
      </c>
      <c r="R64" s="533" t="str">
        <f>IF(基本情報入力シート!AA107="","",基本情報入力シート!AA107)</f>
        <v/>
      </c>
      <c r="S64" s="120"/>
      <c r="T64" s="121"/>
      <c r="U64" s="534" t="str">
        <f>IFERROR(VLOOKUP(P64,【参考】数式用!$A$5:$I$28,MATCH(T64,【参考】数式用!$H$4:$I$4,0)+7,0),"")</f>
        <v/>
      </c>
      <c r="V64" s="123"/>
      <c r="W64" s="40" t="s">
        <v>121</v>
      </c>
      <c r="X64" s="124"/>
      <c r="Y64" s="41" t="s">
        <v>122</v>
      </c>
      <c r="Z64" s="124"/>
      <c r="AA64" s="41" t="s">
        <v>123</v>
      </c>
      <c r="AB64" s="124"/>
      <c r="AC64" s="41" t="s">
        <v>122</v>
      </c>
      <c r="AD64" s="124"/>
      <c r="AE64" s="41" t="s">
        <v>124</v>
      </c>
      <c r="AF64" s="105" t="s">
        <v>125</v>
      </c>
      <c r="AG64" s="106" t="str">
        <f t="shared" si="5"/>
        <v/>
      </c>
      <c r="AH64" s="105" t="s">
        <v>47</v>
      </c>
      <c r="AI64" s="107" t="str">
        <f t="shared" si="1"/>
        <v/>
      </c>
      <c r="AJ64" s="66"/>
      <c r="AK64" s="535" t="str">
        <f t="shared" si="6"/>
        <v>○</v>
      </c>
      <c r="AL64" s="536" t="str">
        <f t="shared" si="7"/>
        <v/>
      </c>
      <c r="AM64" s="537"/>
      <c r="AN64" s="537"/>
      <c r="AO64" s="537"/>
      <c r="AP64" s="537"/>
      <c r="AQ64" s="537"/>
      <c r="AR64" s="537"/>
      <c r="AS64" s="537"/>
      <c r="AT64" s="537"/>
      <c r="AU64" s="538"/>
    </row>
    <row r="65" spans="1:47" ht="33" customHeight="1" thickBot="1">
      <c r="A65" s="98">
        <f t="shared" si="2"/>
        <v>55</v>
      </c>
      <c r="B65" s="1095" t="str">
        <f>IF(基本情報入力シート!C108="","",基本情報入力シート!C108)</f>
        <v/>
      </c>
      <c r="C65" s="1096"/>
      <c r="D65" s="1096"/>
      <c r="E65" s="1096"/>
      <c r="F65" s="1096"/>
      <c r="G65" s="1096"/>
      <c r="H65" s="1096"/>
      <c r="I65" s="1096"/>
      <c r="J65" s="1096"/>
      <c r="K65" s="1097"/>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2" t="str">
        <f>IF(基本情報入力シート!Z108="","",基本情報入力シート!Z108)</f>
        <v/>
      </c>
      <c r="R65" s="533" t="str">
        <f>IF(基本情報入力シート!AA108="","",基本情報入力シート!AA108)</f>
        <v/>
      </c>
      <c r="S65" s="120"/>
      <c r="T65" s="121"/>
      <c r="U65" s="534" t="str">
        <f>IFERROR(VLOOKUP(P65,【参考】数式用!$A$5:$I$28,MATCH(T65,【参考】数式用!$H$4:$I$4,0)+7,0),"")</f>
        <v/>
      </c>
      <c r="V65" s="123"/>
      <c r="W65" s="40" t="s">
        <v>121</v>
      </c>
      <c r="X65" s="124"/>
      <c r="Y65" s="41" t="s">
        <v>122</v>
      </c>
      <c r="Z65" s="124"/>
      <c r="AA65" s="41" t="s">
        <v>123</v>
      </c>
      <c r="AB65" s="124"/>
      <c r="AC65" s="41" t="s">
        <v>122</v>
      </c>
      <c r="AD65" s="124"/>
      <c r="AE65" s="41" t="s">
        <v>124</v>
      </c>
      <c r="AF65" s="105" t="s">
        <v>125</v>
      </c>
      <c r="AG65" s="106" t="str">
        <f t="shared" si="5"/>
        <v/>
      </c>
      <c r="AH65" s="105" t="s">
        <v>47</v>
      </c>
      <c r="AI65" s="107" t="str">
        <f t="shared" si="1"/>
        <v/>
      </c>
      <c r="AJ65" s="66"/>
      <c r="AK65" s="535" t="str">
        <f t="shared" si="6"/>
        <v>○</v>
      </c>
      <c r="AL65" s="536" t="str">
        <f t="shared" si="7"/>
        <v/>
      </c>
      <c r="AM65" s="537"/>
      <c r="AN65" s="537"/>
      <c r="AO65" s="537"/>
      <c r="AP65" s="537"/>
      <c r="AQ65" s="537"/>
      <c r="AR65" s="537"/>
      <c r="AS65" s="537"/>
      <c r="AT65" s="537"/>
      <c r="AU65" s="538"/>
    </row>
    <row r="66" spans="1:47" ht="33" customHeight="1" thickBot="1">
      <c r="A66" s="98">
        <f t="shared" si="2"/>
        <v>56</v>
      </c>
      <c r="B66" s="1095" t="str">
        <f>IF(基本情報入力シート!C109="","",基本情報入力シート!C109)</f>
        <v/>
      </c>
      <c r="C66" s="1096"/>
      <c r="D66" s="1096"/>
      <c r="E66" s="1096"/>
      <c r="F66" s="1096"/>
      <c r="G66" s="1096"/>
      <c r="H66" s="1096"/>
      <c r="I66" s="1096"/>
      <c r="J66" s="1096"/>
      <c r="K66" s="1097"/>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2" t="str">
        <f>IF(基本情報入力シート!Z109="","",基本情報入力シート!Z109)</f>
        <v/>
      </c>
      <c r="R66" s="533" t="str">
        <f>IF(基本情報入力シート!AA109="","",基本情報入力シート!AA109)</f>
        <v/>
      </c>
      <c r="S66" s="120"/>
      <c r="T66" s="121"/>
      <c r="U66" s="534" t="str">
        <f>IFERROR(VLOOKUP(P66,【参考】数式用!$A$5:$I$28,MATCH(T66,【参考】数式用!$H$4:$I$4,0)+7,0),"")</f>
        <v/>
      </c>
      <c r="V66" s="123"/>
      <c r="W66" s="40" t="s">
        <v>121</v>
      </c>
      <c r="X66" s="124"/>
      <c r="Y66" s="41" t="s">
        <v>122</v>
      </c>
      <c r="Z66" s="124"/>
      <c r="AA66" s="41" t="s">
        <v>123</v>
      </c>
      <c r="AB66" s="124"/>
      <c r="AC66" s="41" t="s">
        <v>122</v>
      </c>
      <c r="AD66" s="124"/>
      <c r="AE66" s="41" t="s">
        <v>124</v>
      </c>
      <c r="AF66" s="105" t="s">
        <v>125</v>
      </c>
      <c r="AG66" s="106" t="str">
        <f t="shared" si="5"/>
        <v/>
      </c>
      <c r="AH66" s="105" t="s">
        <v>47</v>
      </c>
      <c r="AI66" s="107" t="str">
        <f t="shared" si="1"/>
        <v/>
      </c>
      <c r="AJ66" s="66"/>
      <c r="AK66" s="535" t="str">
        <f t="shared" si="6"/>
        <v>○</v>
      </c>
      <c r="AL66" s="536" t="str">
        <f t="shared" si="7"/>
        <v/>
      </c>
      <c r="AM66" s="537"/>
      <c r="AN66" s="537"/>
      <c r="AO66" s="537"/>
      <c r="AP66" s="537"/>
      <c r="AQ66" s="537"/>
      <c r="AR66" s="537"/>
      <c r="AS66" s="537"/>
      <c r="AT66" s="537"/>
      <c r="AU66" s="538"/>
    </row>
    <row r="67" spans="1:47" ht="33" customHeight="1" thickBot="1">
      <c r="A67" s="98">
        <f t="shared" si="2"/>
        <v>57</v>
      </c>
      <c r="B67" s="1095" t="str">
        <f>IF(基本情報入力シート!C110="","",基本情報入力シート!C110)</f>
        <v/>
      </c>
      <c r="C67" s="1096"/>
      <c r="D67" s="1096"/>
      <c r="E67" s="1096"/>
      <c r="F67" s="1096"/>
      <c r="G67" s="1096"/>
      <c r="H67" s="1096"/>
      <c r="I67" s="1096"/>
      <c r="J67" s="1096"/>
      <c r="K67" s="1097"/>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2" t="str">
        <f>IF(基本情報入力シート!Z110="","",基本情報入力シート!Z110)</f>
        <v/>
      </c>
      <c r="R67" s="533" t="str">
        <f>IF(基本情報入力シート!AA110="","",基本情報入力シート!AA110)</f>
        <v/>
      </c>
      <c r="S67" s="120"/>
      <c r="T67" s="121"/>
      <c r="U67" s="534" t="str">
        <f>IFERROR(VLOOKUP(P67,【参考】数式用!$A$5:$I$28,MATCH(T67,【参考】数式用!$H$4:$I$4,0)+7,0),"")</f>
        <v/>
      </c>
      <c r="V67" s="123"/>
      <c r="W67" s="40" t="s">
        <v>121</v>
      </c>
      <c r="X67" s="124"/>
      <c r="Y67" s="41" t="s">
        <v>122</v>
      </c>
      <c r="Z67" s="124"/>
      <c r="AA67" s="41" t="s">
        <v>123</v>
      </c>
      <c r="AB67" s="124"/>
      <c r="AC67" s="41" t="s">
        <v>122</v>
      </c>
      <c r="AD67" s="124"/>
      <c r="AE67" s="41" t="s">
        <v>124</v>
      </c>
      <c r="AF67" s="105" t="s">
        <v>125</v>
      </c>
      <c r="AG67" s="106" t="str">
        <f t="shared" si="5"/>
        <v/>
      </c>
      <c r="AH67" s="105" t="s">
        <v>47</v>
      </c>
      <c r="AI67" s="107" t="str">
        <f t="shared" si="1"/>
        <v/>
      </c>
      <c r="AJ67" s="66"/>
      <c r="AK67" s="535" t="str">
        <f t="shared" si="6"/>
        <v>○</v>
      </c>
      <c r="AL67" s="536" t="str">
        <f t="shared" si="7"/>
        <v/>
      </c>
      <c r="AM67" s="537"/>
      <c r="AN67" s="537"/>
      <c r="AO67" s="537"/>
      <c r="AP67" s="537"/>
      <c r="AQ67" s="537"/>
      <c r="AR67" s="537"/>
      <c r="AS67" s="537"/>
      <c r="AT67" s="537"/>
      <c r="AU67" s="538"/>
    </row>
    <row r="68" spans="1:47" ht="33" customHeight="1" thickBot="1">
      <c r="A68" s="98">
        <f t="shared" si="2"/>
        <v>58</v>
      </c>
      <c r="B68" s="1095" t="str">
        <f>IF(基本情報入力シート!C111="","",基本情報入力シート!C111)</f>
        <v/>
      </c>
      <c r="C68" s="1096"/>
      <c r="D68" s="1096"/>
      <c r="E68" s="1096"/>
      <c r="F68" s="1096"/>
      <c r="G68" s="1096"/>
      <c r="H68" s="1096"/>
      <c r="I68" s="1096"/>
      <c r="J68" s="1096"/>
      <c r="K68" s="1097"/>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2" t="str">
        <f>IF(基本情報入力シート!Z111="","",基本情報入力シート!Z111)</f>
        <v/>
      </c>
      <c r="R68" s="533" t="str">
        <f>IF(基本情報入力シート!AA111="","",基本情報入力シート!AA111)</f>
        <v/>
      </c>
      <c r="S68" s="120"/>
      <c r="T68" s="121"/>
      <c r="U68" s="534" t="str">
        <f>IFERROR(VLOOKUP(P68,【参考】数式用!$A$5:$I$28,MATCH(T68,【参考】数式用!$H$4:$I$4,0)+7,0),"")</f>
        <v/>
      </c>
      <c r="V68" s="123"/>
      <c r="W68" s="40" t="s">
        <v>121</v>
      </c>
      <c r="X68" s="124"/>
      <c r="Y68" s="41" t="s">
        <v>122</v>
      </c>
      <c r="Z68" s="124"/>
      <c r="AA68" s="41" t="s">
        <v>123</v>
      </c>
      <c r="AB68" s="124"/>
      <c r="AC68" s="41" t="s">
        <v>122</v>
      </c>
      <c r="AD68" s="124"/>
      <c r="AE68" s="41" t="s">
        <v>124</v>
      </c>
      <c r="AF68" s="105" t="s">
        <v>125</v>
      </c>
      <c r="AG68" s="106" t="str">
        <f t="shared" si="5"/>
        <v/>
      </c>
      <c r="AH68" s="105" t="s">
        <v>47</v>
      </c>
      <c r="AI68" s="107" t="str">
        <f t="shared" si="1"/>
        <v/>
      </c>
      <c r="AJ68" s="66"/>
      <c r="AK68" s="535" t="str">
        <f t="shared" si="6"/>
        <v>○</v>
      </c>
      <c r="AL68" s="536" t="str">
        <f t="shared" si="7"/>
        <v/>
      </c>
      <c r="AM68" s="537"/>
      <c r="AN68" s="537"/>
      <c r="AO68" s="537"/>
      <c r="AP68" s="537"/>
      <c r="AQ68" s="537"/>
      <c r="AR68" s="537"/>
      <c r="AS68" s="537"/>
      <c r="AT68" s="537"/>
      <c r="AU68" s="538"/>
    </row>
    <row r="69" spans="1:47" ht="33" customHeight="1" thickBot="1">
      <c r="A69" s="98">
        <f t="shared" si="2"/>
        <v>59</v>
      </c>
      <c r="B69" s="1095" t="str">
        <f>IF(基本情報入力シート!C112="","",基本情報入力シート!C112)</f>
        <v/>
      </c>
      <c r="C69" s="1096"/>
      <c r="D69" s="1096"/>
      <c r="E69" s="1096"/>
      <c r="F69" s="1096"/>
      <c r="G69" s="1096"/>
      <c r="H69" s="1096"/>
      <c r="I69" s="1096"/>
      <c r="J69" s="1096"/>
      <c r="K69" s="1097"/>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2" t="str">
        <f>IF(基本情報入力シート!Z112="","",基本情報入力シート!Z112)</f>
        <v/>
      </c>
      <c r="R69" s="533" t="str">
        <f>IF(基本情報入力シート!AA112="","",基本情報入力シート!AA112)</f>
        <v/>
      </c>
      <c r="S69" s="120"/>
      <c r="T69" s="121"/>
      <c r="U69" s="534" t="str">
        <f>IFERROR(VLOOKUP(P69,【参考】数式用!$A$5:$I$28,MATCH(T69,【参考】数式用!$H$4:$I$4,0)+7,0),"")</f>
        <v/>
      </c>
      <c r="V69" s="123"/>
      <c r="W69" s="40" t="s">
        <v>121</v>
      </c>
      <c r="X69" s="124"/>
      <c r="Y69" s="41" t="s">
        <v>122</v>
      </c>
      <c r="Z69" s="124"/>
      <c r="AA69" s="41" t="s">
        <v>123</v>
      </c>
      <c r="AB69" s="124"/>
      <c r="AC69" s="41" t="s">
        <v>122</v>
      </c>
      <c r="AD69" s="124"/>
      <c r="AE69" s="41" t="s">
        <v>124</v>
      </c>
      <c r="AF69" s="105" t="s">
        <v>125</v>
      </c>
      <c r="AG69" s="106" t="str">
        <f t="shared" si="5"/>
        <v/>
      </c>
      <c r="AH69" s="105" t="s">
        <v>47</v>
      </c>
      <c r="AI69" s="107" t="str">
        <f t="shared" si="1"/>
        <v/>
      </c>
      <c r="AJ69" s="66"/>
      <c r="AK69" s="535" t="str">
        <f t="shared" si="6"/>
        <v>○</v>
      </c>
      <c r="AL69" s="536" t="str">
        <f t="shared" si="7"/>
        <v/>
      </c>
      <c r="AM69" s="537"/>
      <c r="AN69" s="537"/>
      <c r="AO69" s="537"/>
      <c r="AP69" s="537"/>
      <c r="AQ69" s="537"/>
      <c r="AR69" s="537"/>
      <c r="AS69" s="537"/>
      <c r="AT69" s="537"/>
      <c r="AU69" s="538"/>
    </row>
    <row r="70" spans="1:47" ht="33" customHeight="1" thickBot="1">
      <c r="A70" s="98">
        <f t="shared" si="2"/>
        <v>60</v>
      </c>
      <c r="B70" s="1095" t="str">
        <f>IF(基本情報入力シート!C113="","",基本情報入力シート!C113)</f>
        <v/>
      </c>
      <c r="C70" s="1096"/>
      <c r="D70" s="1096"/>
      <c r="E70" s="1096"/>
      <c r="F70" s="1096"/>
      <c r="G70" s="1096"/>
      <c r="H70" s="1096"/>
      <c r="I70" s="1096"/>
      <c r="J70" s="1096"/>
      <c r="K70" s="1097"/>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2" t="str">
        <f>IF(基本情報入力シート!Z113="","",基本情報入力シート!Z113)</f>
        <v/>
      </c>
      <c r="R70" s="533" t="str">
        <f>IF(基本情報入力シート!AA113="","",基本情報入力シート!AA113)</f>
        <v/>
      </c>
      <c r="S70" s="120"/>
      <c r="T70" s="121"/>
      <c r="U70" s="534" t="str">
        <f>IFERROR(VLOOKUP(P70,【参考】数式用!$A$5:$I$28,MATCH(T70,【参考】数式用!$H$4:$I$4,0)+7,0),"")</f>
        <v/>
      </c>
      <c r="V70" s="123"/>
      <c r="W70" s="40" t="s">
        <v>121</v>
      </c>
      <c r="X70" s="124"/>
      <c r="Y70" s="41" t="s">
        <v>122</v>
      </c>
      <c r="Z70" s="124"/>
      <c r="AA70" s="41" t="s">
        <v>123</v>
      </c>
      <c r="AB70" s="124"/>
      <c r="AC70" s="41" t="s">
        <v>122</v>
      </c>
      <c r="AD70" s="124"/>
      <c r="AE70" s="41" t="s">
        <v>124</v>
      </c>
      <c r="AF70" s="105" t="s">
        <v>125</v>
      </c>
      <c r="AG70" s="106" t="str">
        <f t="shared" si="5"/>
        <v/>
      </c>
      <c r="AH70" s="105" t="s">
        <v>47</v>
      </c>
      <c r="AI70" s="107" t="str">
        <f t="shared" si="1"/>
        <v/>
      </c>
      <c r="AJ70" s="66"/>
      <c r="AK70" s="535" t="str">
        <f t="shared" si="6"/>
        <v>○</v>
      </c>
      <c r="AL70" s="536" t="str">
        <f t="shared" si="7"/>
        <v/>
      </c>
      <c r="AM70" s="537"/>
      <c r="AN70" s="537"/>
      <c r="AO70" s="537"/>
      <c r="AP70" s="537"/>
      <c r="AQ70" s="537"/>
      <c r="AR70" s="537"/>
      <c r="AS70" s="537"/>
      <c r="AT70" s="537"/>
      <c r="AU70" s="538"/>
    </row>
    <row r="71" spans="1:47" ht="33" customHeight="1" thickBot="1">
      <c r="A71" s="98">
        <f t="shared" si="2"/>
        <v>61</v>
      </c>
      <c r="B71" s="1095" t="str">
        <f>IF(基本情報入力シート!C114="","",基本情報入力シート!C114)</f>
        <v/>
      </c>
      <c r="C71" s="1096"/>
      <c r="D71" s="1096"/>
      <c r="E71" s="1096"/>
      <c r="F71" s="1096"/>
      <c r="G71" s="1096"/>
      <c r="H71" s="1096"/>
      <c r="I71" s="1096"/>
      <c r="J71" s="1096"/>
      <c r="K71" s="1097"/>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2" t="str">
        <f>IF(基本情報入力シート!Z114="","",基本情報入力シート!Z114)</f>
        <v/>
      </c>
      <c r="R71" s="533" t="str">
        <f>IF(基本情報入力シート!AA114="","",基本情報入力シート!AA114)</f>
        <v/>
      </c>
      <c r="S71" s="120"/>
      <c r="T71" s="121"/>
      <c r="U71" s="534" t="str">
        <f>IFERROR(VLOOKUP(P71,【参考】数式用!$A$5:$I$28,MATCH(T71,【参考】数式用!$H$4:$I$4,0)+7,0),"")</f>
        <v/>
      </c>
      <c r="V71" s="123"/>
      <c r="W71" s="40" t="s">
        <v>121</v>
      </c>
      <c r="X71" s="124"/>
      <c r="Y71" s="41" t="s">
        <v>122</v>
      </c>
      <c r="Z71" s="124"/>
      <c r="AA71" s="41" t="s">
        <v>123</v>
      </c>
      <c r="AB71" s="124"/>
      <c r="AC71" s="41" t="s">
        <v>122</v>
      </c>
      <c r="AD71" s="124"/>
      <c r="AE71" s="41" t="s">
        <v>124</v>
      </c>
      <c r="AF71" s="105" t="s">
        <v>125</v>
      </c>
      <c r="AG71" s="106" t="str">
        <f t="shared" si="5"/>
        <v/>
      </c>
      <c r="AH71" s="105" t="s">
        <v>47</v>
      </c>
      <c r="AI71" s="107" t="str">
        <f t="shared" si="1"/>
        <v/>
      </c>
      <c r="AJ71" s="66"/>
      <c r="AK71" s="535" t="str">
        <f t="shared" si="6"/>
        <v>○</v>
      </c>
      <c r="AL71" s="536" t="str">
        <f t="shared" si="7"/>
        <v/>
      </c>
      <c r="AM71" s="537"/>
      <c r="AN71" s="537"/>
      <c r="AO71" s="537"/>
      <c r="AP71" s="537"/>
      <c r="AQ71" s="537"/>
      <c r="AR71" s="537"/>
      <c r="AS71" s="537"/>
      <c r="AT71" s="537"/>
      <c r="AU71" s="538"/>
    </row>
    <row r="72" spans="1:47" ht="33" customHeight="1" thickBot="1">
      <c r="A72" s="98">
        <f t="shared" si="2"/>
        <v>62</v>
      </c>
      <c r="B72" s="1095" t="str">
        <f>IF(基本情報入力シート!C115="","",基本情報入力シート!C115)</f>
        <v/>
      </c>
      <c r="C72" s="1096"/>
      <c r="D72" s="1096"/>
      <c r="E72" s="1096"/>
      <c r="F72" s="1096"/>
      <c r="G72" s="1096"/>
      <c r="H72" s="1096"/>
      <c r="I72" s="1096"/>
      <c r="J72" s="1096"/>
      <c r="K72" s="1097"/>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2" t="str">
        <f>IF(基本情報入力シート!Z115="","",基本情報入力シート!Z115)</f>
        <v/>
      </c>
      <c r="R72" s="533" t="str">
        <f>IF(基本情報入力シート!AA115="","",基本情報入力シート!AA115)</f>
        <v/>
      </c>
      <c r="S72" s="120"/>
      <c r="T72" s="121"/>
      <c r="U72" s="534" t="str">
        <f>IFERROR(VLOOKUP(P72,【参考】数式用!$A$5:$I$28,MATCH(T72,【参考】数式用!$H$4:$I$4,0)+7,0),"")</f>
        <v/>
      </c>
      <c r="V72" s="123"/>
      <c r="W72" s="40" t="s">
        <v>121</v>
      </c>
      <c r="X72" s="124"/>
      <c r="Y72" s="41" t="s">
        <v>122</v>
      </c>
      <c r="Z72" s="124"/>
      <c r="AA72" s="41" t="s">
        <v>123</v>
      </c>
      <c r="AB72" s="124"/>
      <c r="AC72" s="41" t="s">
        <v>122</v>
      </c>
      <c r="AD72" s="124"/>
      <c r="AE72" s="41" t="s">
        <v>124</v>
      </c>
      <c r="AF72" s="105" t="s">
        <v>125</v>
      </c>
      <c r="AG72" s="106" t="str">
        <f t="shared" si="5"/>
        <v/>
      </c>
      <c r="AH72" s="105" t="s">
        <v>47</v>
      </c>
      <c r="AI72" s="107" t="str">
        <f t="shared" si="1"/>
        <v/>
      </c>
      <c r="AJ72" s="66"/>
      <c r="AK72" s="535" t="str">
        <f t="shared" si="6"/>
        <v>○</v>
      </c>
      <c r="AL72" s="536" t="str">
        <f t="shared" si="7"/>
        <v/>
      </c>
      <c r="AM72" s="537"/>
      <c r="AN72" s="537"/>
      <c r="AO72" s="537"/>
      <c r="AP72" s="537"/>
      <c r="AQ72" s="537"/>
      <c r="AR72" s="537"/>
      <c r="AS72" s="537"/>
      <c r="AT72" s="537"/>
      <c r="AU72" s="538"/>
    </row>
    <row r="73" spans="1:47" ht="33" customHeight="1" thickBot="1">
      <c r="A73" s="98">
        <f t="shared" si="2"/>
        <v>63</v>
      </c>
      <c r="B73" s="1095" t="str">
        <f>IF(基本情報入力シート!C116="","",基本情報入力シート!C116)</f>
        <v/>
      </c>
      <c r="C73" s="1096"/>
      <c r="D73" s="1096"/>
      <c r="E73" s="1096"/>
      <c r="F73" s="1096"/>
      <c r="G73" s="1096"/>
      <c r="H73" s="1096"/>
      <c r="I73" s="1096"/>
      <c r="J73" s="1096"/>
      <c r="K73" s="1097"/>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2" t="str">
        <f>IF(基本情報入力シート!Z116="","",基本情報入力シート!Z116)</f>
        <v/>
      </c>
      <c r="R73" s="533" t="str">
        <f>IF(基本情報入力シート!AA116="","",基本情報入力シート!AA116)</f>
        <v/>
      </c>
      <c r="S73" s="120"/>
      <c r="T73" s="121"/>
      <c r="U73" s="534" t="str">
        <f>IFERROR(VLOOKUP(P73,【参考】数式用!$A$5:$I$28,MATCH(T73,【参考】数式用!$H$4:$I$4,0)+7,0),"")</f>
        <v/>
      </c>
      <c r="V73" s="123"/>
      <c r="W73" s="40" t="s">
        <v>121</v>
      </c>
      <c r="X73" s="124"/>
      <c r="Y73" s="41" t="s">
        <v>122</v>
      </c>
      <c r="Z73" s="124"/>
      <c r="AA73" s="41" t="s">
        <v>123</v>
      </c>
      <c r="AB73" s="124"/>
      <c r="AC73" s="41" t="s">
        <v>122</v>
      </c>
      <c r="AD73" s="124"/>
      <c r="AE73" s="41" t="s">
        <v>124</v>
      </c>
      <c r="AF73" s="105" t="s">
        <v>125</v>
      </c>
      <c r="AG73" s="106" t="str">
        <f t="shared" si="5"/>
        <v/>
      </c>
      <c r="AH73" s="105" t="s">
        <v>47</v>
      </c>
      <c r="AI73" s="107" t="str">
        <f t="shared" si="1"/>
        <v/>
      </c>
      <c r="AJ73" s="66"/>
      <c r="AK73" s="535" t="str">
        <f t="shared" si="6"/>
        <v>○</v>
      </c>
      <c r="AL73" s="536" t="str">
        <f t="shared" si="7"/>
        <v/>
      </c>
      <c r="AM73" s="537"/>
      <c r="AN73" s="537"/>
      <c r="AO73" s="537"/>
      <c r="AP73" s="537"/>
      <c r="AQ73" s="537"/>
      <c r="AR73" s="537"/>
      <c r="AS73" s="537"/>
      <c r="AT73" s="537"/>
      <c r="AU73" s="538"/>
    </row>
    <row r="74" spans="1:47" ht="33" customHeight="1" thickBot="1">
      <c r="A74" s="98">
        <f t="shared" si="2"/>
        <v>64</v>
      </c>
      <c r="B74" s="1095" t="str">
        <f>IF(基本情報入力シート!C117="","",基本情報入力シート!C117)</f>
        <v/>
      </c>
      <c r="C74" s="1096"/>
      <c r="D74" s="1096"/>
      <c r="E74" s="1096"/>
      <c r="F74" s="1096"/>
      <c r="G74" s="1096"/>
      <c r="H74" s="1096"/>
      <c r="I74" s="1096"/>
      <c r="J74" s="1096"/>
      <c r="K74" s="1097"/>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2" t="str">
        <f>IF(基本情報入力シート!Z117="","",基本情報入力シート!Z117)</f>
        <v/>
      </c>
      <c r="R74" s="533" t="str">
        <f>IF(基本情報入力シート!AA117="","",基本情報入力シート!AA117)</f>
        <v/>
      </c>
      <c r="S74" s="120"/>
      <c r="T74" s="121"/>
      <c r="U74" s="534" t="str">
        <f>IFERROR(VLOOKUP(P74,【参考】数式用!$A$5:$I$28,MATCH(T74,【参考】数式用!$H$4:$I$4,0)+7,0),"")</f>
        <v/>
      </c>
      <c r="V74" s="123"/>
      <c r="W74" s="40" t="s">
        <v>121</v>
      </c>
      <c r="X74" s="124"/>
      <c r="Y74" s="41" t="s">
        <v>122</v>
      </c>
      <c r="Z74" s="124"/>
      <c r="AA74" s="41" t="s">
        <v>123</v>
      </c>
      <c r="AB74" s="124"/>
      <c r="AC74" s="41" t="s">
        <v>122</v>
      </c>
      <c r="AD74" s="124"/>
      <c r="AE74" s="41" t="s">
        <v>124</v>
      </c>
      <c r="AF74" s="105" t="s">
        <v>125</v>
      </c>
      <c r="AG74" s="106" t="str">
        <f t="shared" si="5"/>
        <v/>
      </c>
      <c r="AH74" s="105" t="s">
        <v>47</v>
      </c>
      <c r="AI74" s="107" t="str">
        <f t="shared" si="1"/>
        <v/>
      </c>
      <c r="AJ74" s="66"/>
      <c r="AK74" s="535" t="str">
        <f t="shared" si="6"/>
        <v>○</v>
      </c>
      <c r="AL74" s="536" t="str">
        <f t="shared" si="7"/>
        <v/>
      </c>
      <c r="AM74" s="537"/>
      <c r="AN74" s="537"/>
      <c r="AO74" s="537"/>
      <c r="AP74" s="537"/>
      <c r="AQ74" s="537"/>
      <c r="AR74" s="537"/>
      <c r="AS74" s="537"/>
      <c r="AT74" s="537"/>
      <c r="AU74" s="538"/>
    </row>
    <row r="75" spans="1:47" ht="33" customHeight="1" thickBot="1">
      <c r="A75" s="98">
        <f t="shared" si="2"/>
        <v>65</v>
      </c>
      <c r="B75" s="1095" t="str">
        <f>IF(基本情報入力シート!C118="","",基本情報入力シート!C118)</f>
        <v/>
      </c>
      <c r="C75" s="1096"/>
      <c r="D75" s="1096"/>
      <c r="E75" s="1096"/>
      <c r="F75" s="1096"/>
      <c r="G75" s="1096"/>
      <c r="H75" s="1096"/>
      <c r="I75" s="1096"/>
      <c r="J75" s="1096"/>
      <c r="K75" s="1097"/>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2" t="str">
        <f>IF(基本情報入力シート!Z118="","",基本情報入力シート!Z118)</f>
        <v/>
      </c>
      <c r="R75" s="533" t="str">
        <f>IF(基本情報入力シート!AA118="","",基本情報入力シート!AA118)</f>
        <v/>
      </c>
      <c r="S75" s="120"/>
      <c r="T75" s="121"/>
      <c r="U75" s="534" t="str">
        <f>IFERROR(VLOOKUP(P75,【参考】数式用!$A$5:$I$28,MATCH(T75,【参考】数式用!$H$4:$I$4,0)+7,0),"")</f>
        <v/>
      </c>
      <c r="V75" s="123"/>
      <c r="W75" s="40" t="s">
        <v>121</v>
      </c>
      <c r="X75" s="124"/>
      <c r="Y75" s="41" t="s">
        <v>122</v>
      </c>
      <c r="Z75" s="124"/>
      <c r="AA75" s="41" t="s">
        <v>123</v>
      </c>
      <c r="AB75" s="124"/>
      <c r="AC75" s="41" t="s">
        <v>122</v>
      </c>
      <c r="AD75" s="124"/>
      <c r="AE75" s="41" t="s">
        <v>124</v>
      </c>
      <c r="AF75" s="105" t="s">
        <v>125</v>
      </c>
      <c r="AG75" s="106" t="str">
        <f t="shared" si="5"/>
        <v/>
      </c>
      <c r="AH75" s="105" t="s">
        <v>47</v>
      </c>
      <c r="AI75" s="107" t="str">
        <f t="shared" si="1"/>
        <v/>
      </c>
      <c r="AJ75" s="66"/>
      <c r="AK75" s="535" t="str">
        <f t="shared" si="6"/>
        <v>○</v>
      </c>
      <c r="AL75" s="536" t="str">
        <f t="shared" si="7"/>
        <v/>
      </c>
      <c r="AM75" s="537"/>
      <c r="AN75" s="537"/>
      <c r="AO75" s="537"/>
      <c r="AP75" s="537"/>
      <c r="AQ75" s="537"/>
      <c r="AR75" s="537"/>
      <c r="AS75" s="537"/>
      <c r="AT75" s="537"/>
      <c r="AU75" s="538"/>
    </row>
    <row r="76" spans="1:47" ht="33" customHeight="1" thickBot="1">
      <c r="A76" s="98">
        <f t="shared" si="2"/>
        <v>66</v>
      </c>
      <c r="B76" s="1095" t="str">
        <f>IF(基本情報入力シート!C119="","",基本情報入力シート!C119)</f>
        <v/>
      </c>
      <c r="C76" s="1096"/>
      <c r="D76" s="1096"/>
      <c r="E76" s="1096"/>
      <c r="F76" s="1096"/>
      <c r="G76" s="1096"/>
      <c r="H76" s="1096"/>
      <c r="I76" s="1096"/>
      <c r="J76" s="1096"/>
      <c r="K76" s="1097"/>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2" t="str">
        <f>IF(基本情報入力シート!Z119="","",基本情報入力シート!Z119)</f>
        <v/>
      </c>
      <c r="R76" s="533" t="str">
        <f>IF(基本情報入力シート!AA119="","",基本情報入力シート!AA119)</f>
        <v/>
      </c>
      <c r="S76" s="120"/>
      <c r="T76" s="121"/>
      <c r="U76" s="534" t="str">
        <f>IFERROR(VLOOKUP(P76,【参考】数式用!$A$5:$I$28,MATCH(T76,【参考】数式用!$H$4:$I$4,0)+7,0),"")</f>
        <v/>
      </c>
      <c r="V76" s="123"/>
      <c r="W76" s="40" t="s">
        <v>121</v>
      </c>
      <c r="X76" s="124"/>
      <c r="Y76" s="41" t="s">
        <v>122</v>
      </c>
      <c r="Z76" s="124"/>
      <c r="AA76" s="41" t="s">
        <v>123</v>
      </c>
      <c r="AB76" s="124"/>
      <c r="AC76" s="41" t="s">
        <v>122</v>
      </c>
      <c r="AD76" s="124"/>
      <c r="AE76" s="41" t="s">
        <v>124</v>
      </c>
      <c r="AF76" s="105" t="s">
        <v>125</v>
      </c>
      <c r="AG76" s="106" t="str">
        <f t="shared" si="5"/>
        <v/>
      </c>
      <c r="AH76" s="105" t="s">
        <v>47</v>
      </c>
      <c r="AI76" s="107" t="str">
        <f t="shared" ref="AI76:AI110" si="8">IFERROR(ROUNDDOWN(ROUND(Q76*U76,0)*R76,0)*AG76,"")</f>
        <v/>
      </c>
      <c r="AJ76" s="66"/>
      <c r="AK76" s="535" t="str">
        <f t="shared" si="6"/>
        <v>○</v>
      </c>
      <c r="AL76" s="536" t="str">
        <f t="shared" si="7"/>
        <v/>
      </c>
      <c r="AM76" s="537"/>
      <c r="AN76" s="537"/>
      <c r="AO76" s="537"/>
      <c r="AP76" s="537"/>
      <c r="AQ76" s="537"/>
      <c r="AR76" s="537"/>
      <c r="AS76" s="537"/>
      <c r="AT76" s="537"/>
      <c r="AU76" s="538"/>
    </row>
    <row r="77" spans="1:47" ht="33" customHeight="1" thickBot="1">
      <c r="A77" s="98">
        <f t="shared" si="2"/>
        <v>67</v>
      </c>
      <c r="B77" s="1095" t="str">
        <f>IF(基本情報入力シート!C120="","",基本情報入力シート!C120)</f>
        <v/>
      </c>
      <c r="C77" s="1096"/>
      <c r="D77" s="1096"/>
      <c r="E77" s="1096"/>
      <c r="F77" s="1096"/>
      <c r="G77" s="1096"/>
      <c r="H77" s="1096"/>
      <c r="I77" s="1096"/>
      <c r="J77" s="1096"/>
      <c r="K77" s="1097"/>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2" t="str">
        <f>IF(基本情報入力シート!Z120="","",基本情報入力シート!Z120)</f>
        <v/>
      </c>
      <c r="R77" s="533" t="str">
        <f>IF(基本情報入力シート!AA120="","",基本情報入力シート!AA120)</f>
        <v/>
      </c>
      <c r="S77" s="120"/>
      <c r="T77" s="121"/>
      <c r="U77" s="534" t="str">
        <f>IFERROR(VLOOKUP(P77,【参考】数式用!$A$5:$I$28,MATCH(T77,【参考】数式用!$H$4:$I$4,0)+7,0),"")</f>
        <v/>
      </c>
      <c r="V77" s="123"/>
      <c r="W77" s="40" t="s">
        <v>121</v>
      </c>
      <c r="X77" s="124"/>
      <c r="Y77" s="41" t="s">
        <v>122</v>
      </c>
      <c r="Z77" s="124"/>
      <c r="AA77" s="41" t="s">
        <v>123</v>
      </c>
      <c r="AB77" s="124"/>
      <c r="AC77" s="41" t="s">
        <v>122</v>
      </c>
      <c r="AD77" s="124"/>
      <c r="AE77" s="41" t="s">
        <v>124</v>
      </c>
      <c r="AF77" s="105" t="s">
        <v>125</v>
      </c>
      <c r="AG77" s="106" t="str">
        <f t="shared" si="5"/>
        <v/>
      </c>
      <c r="AH77" s="105" t="s">
        <v>47</v>
      </c>
      <c r="AI77" s="107" t="str">
        <f t="shared" si="8"/>
        <v/>
      </c>
      <c r="AJ77" s="66"/>
      <c r="AK77" s="535" t="str">
        <f t="shared" si="6"/>
        <v>○</v>
      </c>
      <c r="AL77" s="536" t="str">
        <f t="shared" si="7"/>
        <v/>
      </c>
      <c r="AM77" s="537"/>
      <c r="AN77" s="537"/>
      <c r="AO77" s="537"/>
      <c r="AP77" s="537"/>
      <c r="AQ77" s="537"/>
      <c r="AR77" s="537"/>
      <c r="AS77" s="537"/>
      <c r="AT77" s="537"/>
      <c r="AU77" s="538"/>
    </row>
    <row r="78" spans="1:47" ht="33" customHeight="1" thickBot="1">
      <c r="A78" s="98">
        <f t="shared" si="2"/>
        <v>68</v>
      </c>
      <c r="B78" s="1095" t="str">
        <f>IF(基本情報入力シート!C121="","",基本情報入力シート!C121)</f>
        <v/>
      </c>
      <c r="C78" s="1096"/>
      <c r="D78" s="1096"/>
      <c r="E78" s="1096"/>
      <c r="F78" s="1096"/>
      <c r="G78" s="1096"/>
      <c r="H78" s="1096"/>
      <c r="I78" s="1096"/>
      <c r="J78" s="1096"/>
      <c r="K78" s="1097"/>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2" t="str">
        <f>IF(基本情報入力シート!Z121="","",基本情報入力シート!Z121)</f>
        <v/>
      </c>
      <c r="R78" s="533" t="str">
        <f>IF(基本情報入力シート!AA121="","",基本情報入力シート!AA121)</f>
        <v/>
      </c>
      <c r="S78" s="120"/>
      <c r="T78" s="121"/>
      <c r="U78" s="534" t="str">
        <f>IFERROR(VLOOKUP(P78,【参考】数式用!$A$5:$I$28,MATCH(T78,【参考】数式用!$H$4:$I$4,0)+7,0),"")</f>
        <v/>
      </c>
      <c r="V78" s="123"/>
      <c r="W78" s="40" t="s">
        <v>121</v>
      </c>
      <c r="X78" s="124"/>
      <c r="Y78" s="41" t="s">
        <v>122</v>
      </c>
      <c r="Z78" s="124"/>
      <c r="AA78" s="41" t="s">
        <v>123</v>
      </c>
      <c r="AB78" s="124"/>
      <c r="AC78" s="41" t="s">
        <v>122</v>
      </c>
      <c r="AD78" s="124"/>
      <c r="AE78" s="41" t="s">
        <v>124</v>
      </c>
      <c r="AF78" s="105" t="s">
        <v>125</v>
      </c>
      <c r="AG78" s="106" t="str">
        <f t="shared" si="5"/>
        <v/>
      </c>
      <c r="AH78" s="105" t="s">
        <v>47</v>
      </c>
      <c r="AI78" s="107" t="str">
        <f t="shared" si="8"/>
        <v/>
      </c>
      <c r="AJ78" s="66"/>
      <c r="AK78" s="535" t="str">
        <f t="shared" si="6"/>
        <v>○</v>
      </c>
      <c r="AL78" s="536" t="str">
        <f t="shared" si="7"/>
        <v/>
      </c>
      <c r="AM78" s="537"/>
      <c r="AN78" s="537"/>
      <c r="AO78" s="537"/>
      <c r="AP78" s="537"/>
      <c r="AQ78" s="537"/>
      <c r="AR78" s="537"/>
      <c r="AS78" s="537"/>
      <c r="AT78" s="537"/>
      <c r="AU78" s="538"/>
    </row>
    <row r="79" spans="1:47" ht="33" customHeight="1" thickBot="1">
      <c r="A79" s="98">
        <f t="shared" si="2"/>
        <v>69</v>
      </c>
      <c r="B79" s="1095" t="str">
        <f>IF(基本情報入力シート!C122="","",基本情報入力シート!C122)</f>
        <v/>
      </c>
      <c r="C79" s="1096"/>
      <c r="D79" s="1096"/>
      <c r="E79" s="1096"/>
      <c r="F79" s="1096"/>
      <c r="G79" s="1096"/>
      <c r="H79" s="1096"/>
      <c r="I79" s="1096"/>
      <c r="J79" s="1096"/>
      <c r="K79" s="1097"/>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2" t="str">
        <f>IF(基本情報入力シート!Z122="","",基本情報入力シート!Z122)</f>
        <v/>
      </c>
      <c r="R79" s="533" t="str">
        <f>IF(基本情報入力シート!AA122="","",基本情報入力シート!AA122)</f>
        <v/>
      </c>
      <c r="S79" s="120"/>
      <c r="T79" s="121"/>
      <c r="U79" s="534" t="str">
        <f>IFERROR(VLOOKUP(P79,【参考】数式用!$A$5:$I$28,MATCH(T79,【参考】数式用!$H$4:$I$4,0)+7,0),"")</f>
        <v/>
      </c>
      <c r="V79" s="123"/>
      <c r="W79" s="40" t="s">
        <v>121</v>
      </c>
      <c r="X79" s="124"/>
      <c r="Y79" s="41" t="s">
        <v>122</v>
      </c>
      <c r="Z79" s="124"/>
      <c r="AA79" s="41" t="s">
        <v>123</v>
      </c>
      <c r="AB79" s="124"/>
      <c r="AC79" s="41" t="s">
        <v>122</v>
      </c>
      <c r="AD79" s="124"/>
      <c r="AE79" s="41" t="s">
        <v>124</v>
      </c>
      <c r="AF79" s="105" t="s">
        <v>125</v>
      </c>
      <c r="AG79" s="106" t="str">
        <f t="shared" si="5"/>
        <v/>
      </c>
      <c r="AH79" s="105" t="s">
        <v>47</v>
      </c>
      <c r="AI79" s="107" t="str">
        <f t="shared" si="8"/>
        <v/>
      </c>
      <c r="AJ79" s="66"/>
      <c r="AK79" s="535" t="str">
        <f t="shared" si="6"/>
        <v>○</v>
      </c>
      <c r="AL79" s="536" t="str">
        <f t="shared" si="7"/>
        <v/>
      </c>
      <c r="AM79" s="537"/>
      <c r="AN79" s="537"/>
      <c r="AO79" s="537"/>
      <c r="AP79" s="537"/>
      <c r="AQ79" s="537"/>
      <c r="AR79" s="537"/>
      <c r="AS79" s="537"/>
      <c r="AT79" s="537"/>
      <c r="AU79" s="538"/>
    </row>
    <row r="80" spans="1:47" ht="33" customHeight="1" thickBot="1">
      <c r="A80" s="98">
        <f t="shared" si="2"/>
        <v>70</v>
      </c>
      <c r="B80" s="1095" t="str">
        <f>IF(基本情報入力シート!C123="","",基本情報入力シート!C123)</f>
        <v/>
      </c>
      <c r="C80" s="1096"/>
      <c r="D80" s="1096"/>
      <c r="E80" s="1096"/>
      <c r="F80" s="1096"/>
      <c r="G80" s="1096"/>
      <c r="H80" s="1096"/>
      <c r="I80" s="1096"/>
      <c r="J80" s="1096"/>
      <c r="K80" s="1097"/>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2" t="str">
        <f>IF(基本情報入力シート!Z123="","",基本情報入力シート!Z123)</f>
        <v/>
      </c>
      <c r="R80" s="533" t="str">
        <f>IF(基本情報入力シート!AA123="","",基本情報入力シート!AA123)</f>
        <v/>
      </c>
      <c r="S80" s="120"/>
      <c r="T80" s="121"/>
      <c r="U80" s="534" t="str">
        <f>IFERROR(VLOOKUP(P80,【参考】数式用!$A$5:$I$28,MATCH(T80,【参考】数式用!$H$4:$I$4,0)+7,0),"")</f>
        <v/>
      </c>
      <c r="V80" s="123"/>
      <c r="W80" s="40" t="s">
        <v>121</v>
      </c>
      <c r="X80" s="124"/>
      <c r="Y80" s="41" t="s">
        <v>122</v>
      </c>
      <c r="Z80" s="124"/>
      <c r="AA80" s="41" t="s">
        <v>123</v>
      </c>
      <c r="AB80" s="124"/>
      <c r="AC80" s="41" t="s">
        <v>122</v>
      </c>
      <c r="AD80" s="124"/>
      <c r="AE80" s="41" t="s">
        <v>124</v>
      </c>
      <c r="AF80" s="105" t="s">
        <v>125</v>
      </c>
      <c r="AG80" s="106" t="str">
        <f t="shared" ref="AG80:AG110" si="9">IF(X80&gt;=1,(AB80*12+AD80)-(X80*12+Z80)+1,"")</f>
        <v/>
      </c>
      <c r="AH80" s="105" t="s">
        <v>47</v>
      </c>
      <c r="AI80" s="107" t="str">
        <f t="shared" si="8"/>
        <v/>
      </c>
      <c r="AJ80" s="66"/>
      <c r="AK80" s="535" t="str">
        <f t="shared" si="6"/>
        <v>○</v>
      </c>
      <c r="AL80" s="536" t="str">
        <f t="shared" si="7"/>
        <v/>
      </c>
      <c r="AM80" s="537"/>
      <c r="AN80" s="537"/>
      <c r="AO80" s="537"/>
      <c r="AP80" s="537"/>
      <c r="AQ80" s="537"/>
      <c r="AR80" s="537"/>
      <c r="AS80" s="537"/>
      <c r="AT80" s="537"/>
      <c r="AU80" s="538"/>
    </row>
    <row r="81" spans="1:47" ht="33" customHeight="1" thickBot="1">
      <c r="A81" s="98">
        <f t="shared" si="2"/>
        <v>71</v>
      </c>
      <c r="B81" s="1095" t="str">
        <f>IF(基本情報入力シート!C124="","",基本情報入力シート!C124)</f>
        <v/>
      </c>
      <c r="C81" s="1096"/>
      <c r="D81" s="1096"/>
      <c r="E81" s="1096"/>
      <c r="F81" s="1096"/>
      <c r="G81" s="1096"/>
      <c r="H81" s="1096"/>
      <c r="I81" s="1096"/>
      <c r="J81" s="1096"/>
      <c r="K81" s="1097"/>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2" t="str">
        <f>IF(基本情報入力シート!Z124="","",基本情報入力シート!Z124)</f>
        <v/>
      </c>
      <c r="R81" s="533" t="str">
        <f>IF(基本情報入力シート!AA124="","",基本情報入力シート!AA124)</f>
        <v/>
      </c>
      <c r="S81" s="120"/>
      <c r="T81" s="121"/>
      <c r="U81" s="534" t="str">
        <f>IFERROR(VLOOKUP(P81,【参考】数式用!$A$5:$I$28,MATCH(T81,【参考】数式用!$H$4:$I$4,0)+7,0),"")</f>
        <v/>
      </c>
      <c r="V81" s="123"/>
      <c r="W81" s="40" t="s">
        <v>121</v>
      </c>
      <c r="X81" s="124"/>
      <c r="Y81" s="41" t="s">
        <v>122</v>
      </c>
      <c r="Z81" s="124"/>
      <c r="AA81" s="41" t="s">
        <v>123</v>
      </c>
      <c r="AB81" s="124"/>
      <c r="AC81" s="41" t="s">
        <v>122</v>
      </c>
      <c r="AD81" s="124"/>
      <c r="AE81" s="41" t="s">
        <v>124</v>
      </c>
      <c r="AF81" s="105" t="s">
        <v>125</v>
      </c>
      <c r="AG81" s="106" t="str">
        <f t="shared" si="9"/>
        <v/>
      </c>
      <c r="AH81" s="105" t="s">
        <v>47</v>
      </c>
      <c r="AI81" s="107" t="str">
        <f t="shared" si="8"/>
        <v/>
      </c>
      <c r="AJ81" s="66"/>
      <c r="AK81" s="535" t="str">
        <f t="shared" si="6"/>
        <v>○</v>
      </c>
      <c r="AL81" s="536" t="str">
        <f t="shared" si="7"/>
        <v/>
      </c>
      <c r="AM81" s="537"/>
      <c r="AN81" s="537"/>
      <c r="AO81" s="537"/>
      <c r="AP81" s="537"/>
      <c r="AQ81" s="537"/>
      <c r="AR81" s="537"/>
      <c r="AS81" s="537"/>
      <c r="AT81" s="537"/>
      <c r="AU81" s="538"/>
    </row>
    <row r="82" spans="1:47" ht="33" customHeight="1" thickBot="1">
      <c r="A82" s="98">
        <f t="shared" si="2"/>
        <v>72</v>
      </c>
      <c r="B82" s="1095" t="str">
        <f>IF(基本情報入力シート!C125="","",基本情報入力シート!C125)</f>
        <v/>
      </c>
      <c r="C82" s="1096"/>
      <c r="D82" s="1096"/>
      <c r="E82" s="1096"/>
      <c r="F82" s="1096"/>
      <c r="G82" s="1096"/>
      <c r="H82" s="1096"/>
      <c r="I82" s="1096"/>
      <c r="J82" s="1096"/>
      <c r="K82" s="1097"/>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2" t="str">
        <f>IF(基本情報入力シート!Z125="","",基本情報入力シート!Z125)</f>
        <v/>
      </c>
      <c r="R82" s="533" t="str">
        <f>IF(基本情報入力シート!AA125="","",基本情報入力シート!AA125)</f>
        <v/>
      </c>
      <c r="S82" s="120"/>
      <c r="T82" s="121"/>
      <c r="U82" s="534" t="str">
        <f>IFERROR(VLOOKUP(P82,【参考】数式用!$A$5:$I$28,MATCH(T82,【参考】数式用!$H$4:$I$4,0)+7,0),"")</f>
        <v/>
      </c>
      <c r="V82" s="123"/>
      <c r="W82" s="40" t="s">
        <v>121</v>
      </c>
      <c r="X82" s="124"/>
      <c r="Y82" s="41" t="s">
        <v>122</v>
      </c>
      <c r="Z82" s="124"/>
      <c r="AA82" s="41" t="s">
        <v>123</v>
      </c>
      <c r="AB82" s="124"/>
      <c r="AC82" s="41" t="s">
        <v>122</v>
      </c>
      <c r="AD82" s="124"/>
      <c r="AE82" s="41" t="s">
        <v>124</v>
      </c>
      <c r="AF82" s="105" t="s">
        <v>125</v>
      </c>
      <c r="AG82" s="106" t="str">
        <f t="shared" si="9"/>
        <v/>
      </c>
      <c r="AH82" s="105" t="s">
        <v>47</v>
      </c>
      <c r="AI82" s="107" t="str">
        <f t="shared" si="8"/>
        <v/>
      </c>
      <c r="AJ82" s="66"/>
      <c r="AK82" s="535" t="str">
        <f t="shared" ref="AK82:AK110" si="10">IFERROR(IF(AND(T82="特定加算Ⅰ",OR(V82="",V82="-",V82="いずれも取得していない")),"☓","○"),"")</f>
        <v>○</v>
      </c>
      <c r="AL82" s="536" t="str">
        <f t="shared" ref="AL82:AL110" si="11">IFERROR(IF(AND(T82="特定加算Ⅰ",OR(V82="",V82="-",V82="いずれも取得していない")),"！特定加算Ⅰが選択されています。該当する介護福祉士配置等要件を選択してください。",""),"")</f>
        <v/>
      </c>
      <c r="AM82" s="537"/>
      <c r="AN82" s="537"/>
      <c r="AO82" s="537"/>
      <c r="AP82" s="537"/>
      <c r="AQ82" s="537"/>
      <c r="AR82" s="537"/>
      <c r="AS82" s="537"/>
      <c r="AT82" s="537"/>
      <c r="AU82" s="538"/>
    </row>
    <row r="83" spans="1:47" ht="33" customHeight="1" thickBot="1">
      <c r="A83" s="98">
        <f t="shared" si="2"/>
        <v>73</v>
      </c>
      <c r="B83" s="1095" t="str">
        <f>IF(基本情報入力シート!C126="","",基本情報入力シート!C126)</f>
        <v/>
      </c>
      <c r="C83" s="1096"/>
      <c r="D83" s="1096"/>
      <c r="E83" s="1096"/>
      <c r="F83" s="1096"/>
      <c r="G83" s="1096"/>
      <c r="H83" s="1096"/>
      <c r="I83" s="1096"/>
      <c r="J83" s="1096"/>
      <c r="K83" s="1097"/>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2" t="str">
        <f>IF(基本情報入力シート!Z126="","",基本情報入力シート!Z126)</f>
        <v/>
      </c>
      <c r="R83" s="533" t="str">
        <f>IF(基本情報入力シート!AA126="","",基本情報入力シート!AA126)</f>
        <v/>
      </c>
      <c r="S83" s="120"/>
      <c r="T83" s="121"/>
      <c r="U83" s="534" t="str">
        <f>IFERROR(VLOOKUP(P83,【参考】数式用!$A$5:$I$28,MATCH(T83,【参考】数式用!$H$4:$I$4,0)+7,0),"")</f>
        <v/>
      </c>
      <c r="V83" s="123"/>
      <c r="W83" s="40" t="s">
        <v>121</v>
      </c>
      <c r="X83" s="124"/>
      <c r="Y83" s="41" t="s">
        <v>122</v>
      </c>
      <c r="Z83" s="124"/>
      <c r="AA83" s="41" t="s">
        <v>123</v>
      </c>
      <c r="AB83" s="124"/>
      <c r="AC83" s="41" t="s">
        <v>122</v>
      </c>
      <c r="AD83" s="124"/>
      <c r="AE83" s="41" t="s">
        <v>124</v>
      </c>
      <c r="AF83" s="105" t="s">
        <v>125</v>
      </c>
      <c r="AG83" s="106" t="str">
        <f t="shared" si="9"/>
        <v/>
      </c>
      <c r="AH83" s="105" t="s">
        <v>47</v>
      </c>
      <c r="AI83" s="107" t="str">
        <f t="shared" si="8"/>
        <v/>
      </c>
      <c r="AJ83" s="66"/>
      <c r="AK83" s="535" t="str">
        <f t="shared" si="10"/>
        <v>○</v>
      </c>
      <c r="AL83" s="536" t="str">
        <f t="shared" si="11"/>
        <v/>
      </c>
      <c r="AM83" s="537"/>
      <c r="AN83" s="537"/>
      <c r="AO83" s="537"/>
      <c r="AP83" s="537"/>
      <c r="AQ83" s="537"/>
      <c r="AR83" s="537"/>
      <c r="AS83" s="537"/>
      <c r="AT83" s="537"/>
      <c r="AU83" s="538"/>
    </row>
    <row r="84" spans="1:47" ht="33" customHeight="1" thickBot="1">
      <c r="A84" s="98">
        <f t="shared" si="2"/>
        <v>74</v>
      </c>
      <c r="B84" s="1095" t="str">
        <f>IF(基本情報入力シート!C127="","",基本情報入力シート!C127)</f>
        <v/>
      </c>
      <c r="C84" s="1096"/>
      <c r="D84" s="1096"/>
      <c r="E84" s="1096"/>
      <c r="F84" s="1096"/>
      <c r="G84" s="1096"/>
      <c r="H84" s="1096"/>
      <c r="I84" s="1096"/>
      <c r="J84" s="1096"/>
      <c r="K84" s="1097"/>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2" t="str">
        <f>IF(基本情報入力シート!Z127="","",基本情報入力シート!Z127)</f>
        <v/>
      </c>
      <c r="R84" s="533" t="str">
        <f>IF(基本情報入力シート!AA127="","",基本情報入力シート!AA127)</f>
        <v/>
      </c>
      <c r="S84" s="120"/>
      <c r="T84" s="121"/>
      <c r="U84" s="534" t="str">
        <f>IFERROR(VLOOKUP(P84,【参考】数式用!$A$5:$I$28,MATCH(T84,【参考】数式用!$H$4:$I$4,0)+7,0),"")</f>
        <v/>
      </c>
      <c r="V84" s="123"/>
      <c r="W84" s="40" t="s">
        <v>121</v>
      </c>
      <c r="X84" s="124"/>
      <c r="Y84" s="41" t="s">
        <v>122</v>
      </c>
      <c r="Z84" s="124"/>
      <c r="AA84" s="41" t="s">
        <v>123</v>
      </c>
      <c r="AB84" s="124"/>
      <c r="AC84" s="41" t="s">
        <v>122</v>
      </c>
      <c r="AD84" s="124"/>
      <c r="AE84" s="41" t="s">
        <v>124</v>
      </c>
      <c r="AF84" s="105" t="s">
        <v>125</v>
      </c>
      <c r="AG84" s="106" t="str">
        <f t="shared" si="9"/>
        <v/>
      </c>
      <c r="AH84" s="105" t="s">
        <v>47</v>
      </c>
      <c r="AI84" s="107" t="str">
        <f t="shared" si="8"/>
        <v/>
      </c>
      <c r="AJ84" s="66"/>
      <c r="AK84" s="535" t="str">
        <f t="shared" si="10"/>
        <v>○</v>
      </c>
      <c r="AL84" s="536" t="str">
        <f t="shared" si="11"/>
        <v/>
      </c>
      <c r="AM84" s="537"/>
      <c r="AN84" s="537"/>
      <c r="AO84" s="537"/>
      <c r="AP84" s="537"/>
      <c r="AQ84" s="537"/>
      <c r="AR84" s="537"/>
      <c r="AS84" s="537"/>
      <c r="AT84" s="537"/>
      <c r="AU84" s="538"/>
    </row>
    <row r="85" spans="1:47" ht="33" customHeight="1" thickBot="1">
      <c r="A85" s="98">
        <f t="shared" si="2"/>
        <v>75</v>
      </c>
      <c r="B85" s="1095" t="str">
        <f>IF(基本情報入力シート!C128="","",基本情報入力シート!C128)</f>
        <v/>
      </c>
      <c r="C85" s="1096"/>
      <c r="D85" s="1096"/>
      <c r="E85" s="1096"/>
      <c r="F85" s="1096"/>
      <c r="G85" s="1096"/>
      <c r="H85" s="1096"/>
      <c r="I85" s="1096"/>
      <c r="J85" s="1096"/>
      <c r="K85" s="1097"/>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2" t="str">
        <f>IF(基本情報入力シート!Z128="","",基本情報入力シート!Z128)</f>
        <v/>
      </c>
      <c r="R85" s="533" t="str">
        <f>IF(基本情報入力シート!AA128="","",基本情報入力シート!AA128)</f>
        <v/>
      </c>
      <c r="S85" s="120"/>
      <c r="T85" s="121"/>
      <c r="U85" s="534" t="str">
        <f>IFERROR(VLOOKUP(P85,【参考】数式用!$A$5:$I$28,MATCH(T85,【参考】数式用!$H$4:$I$4,0)+7,0),"")</f>
        <v/>
      </c>
      <c r="V85" s="123"/>
      <c r="W85" s="40" t="s">
        <v>121</v>
      </c>
      <c r="X85" s="124"/>
      <c r="Y85" s="41" t="s">
        <v>122</v>
      </c>
      <c r="Z85" s="124"/>
      <c r="AA85" s="41" t="s">
        <v>123</v>
      </c>
      <c r="AB85" s="124"/>
      <c r="AC85" s="41" t="s">
        <v>122</v>
      </c>
      <c r="AD85" s="124"/>
      <c r="AE85" s="41" t="s">
        <v>124</v>
      </c>
      <c r="AF85" s="105" t="s">
        <v>125</v>
      </c>
      <c r="AG85" s="106" t="str">
        <f t="shared" si="9"/>
        <v/>
      </c>
      <c r="AH85" s="105" t="s">
        <v>47</v>
      </c>
      <c r="AI85" s="107" t="str">
        <f t="shared" si="8"/>
        <v/>
      </c>
      <c r="AJ85" s="66"/>
      <c r="AK85" s="535" t="str">
        <f t="shared" si="10"/>
        <v>○</v>
      </c>
      <c r="AL85" s="536" t="str">
        <f t="shared" si="11"/>
        <v/>
      </c>
      <c r="AM85" s="537"/>
      <c r="AN85" s="537"/>
      <c r="AO85" s="537"/>
      <c r="AP85" s="537"/>
      <c r="AQ85" s="537"/>
      <c r="AR85" s="537"/>
      <c r="AS85" s="537"/>
      <c r="AT85" s="537"/>
      <c r="AU85" s="538"/>
    </row>
    <row r="86" spans="1:47" ht="33" customHeight="1" thickBot="1">
      <c r="A86" s="98">
        <f t="shared" si="2"/>
        <v>76</v>
      </c>
      <c r="B86" s="1095" t="str">
        <f>IF(基本情報入力シート!C129="","",基本情報入力シート!C129)</f>
        <v/>
      </c>
      <c r="C86" s="1096"/>
      <c r="D86" s="1096"/>
      <c r="E86" s="1096"/>
      <c r="F86" s="1096"/>
      <c r="G86" s="1096"/>
      <c r="H86" s="1096"/>
      <c r="I86" s="1096"/>
      <c r="J86" s="1096"/>
      <c r="K86" s="1097"/>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2" t="str">
        <f>IF(基本情報入力シート!Z129="","",基本情報入力シート!Z129)</f>
        <v/>
      </c>
      <c r="R86" s="533" t="str">
        <f>IF(基本情報入力シート!AA129="","",基本情報入力シート!AA129)</f>
        <v/>
      </c>
      <c r="S86" s="120"/>
      <c r="T86" s="121"/>
      <c r="U86" s="534" t="str">
        <f>IFERROR(VLOOKUP(P86,【参考】数式用!$A$5:$I$28,MATCH(T86,【参考】数式用!$H$4:$I$4,0)+7,0),"")</f>
        <v/>
      </c>
      <c r="V86" s="123"/>
      <c r="W86" s="40" t="s">
        <v>121</v>
      </c>
      <c r="X86" s="124"/>
      <c r="Y86" s="41" t="s">
        <v>122</v>
      </c>
      <c r="Z86" s="124"/>
      <c r="AA86" s="41" t="s">
        <v>123</v>
      </c>
      <c r="AB86" s="124"/>
      <c r="AC86" s="41" t="s">
        <v>122</v>
      </c>
      <c r="AD86" s="124"/>
      <c r="AE86" s="41" t="s">
        <v>124</v>
      </c>
      <c r="AF86" s="105" t="s">
        <v>125</v>
      </c>
      <c r="AG86" s="106" t="str">
        <f t="shared" si="9"/>
        <v/>
      </c>
      <c r="AH86" s="105" t="s">
        <v>47</v>
      </c>
      <c r="AI86" s="107" t="str">
        <f t="shared" si="8"/>
        <v/>
      </c>
      <c r="AJ86" s="66"/>
      <c r="AK86" s="535" t="str">
        <f t="shared" si="10"/>
        <v>○</v>
      </c>
      <c r="AL86" s="536" t="str">
        <f t="shared" si="11"/>
        <v/>
      </c>
      <c r="AM86" s="537"/>
      <c r="AN86" s="537"/>
      <c r="AO86" s="537"/>
      <c r="AP86" s="537"/>
      <c r="AQ86" s="537"/>
      <c r="AR86" s="537"/>
      <c r="AS86" s="537"/>
      <c r="AT86" s="537"/>
      <c r="AU86" s="538"/>
    </row>
    <row r="87" spans="1:47" ht="33" customHeight="1" thickBot="1">
      <c r="A87" s="98">
        <f t="shared" si="2"/>
        <v>77</v>
      </c>
      <c r="B87" s="1095" t="str">
        <f>IF(基本情報入力シート!C130="","",基本情報入力シート!C130)</f>
        <v/>
      </c>
      <c r="C87" s="1096"/>
      <c r="D87" s="1096"/>
      <c r="E87" s="1096"/>
      <c r="F87" s="1096"/>
      <c r="G87" s="1096"/>
      <c r="H87" s="1096"/>
      <c r="I87" s="1096"/>
      <c r="J87" s="1096"/>
      <c r="K87" s="1097"/>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2" t="str">
        <f>IF(基本情報入力シート!Z130="","",基本情報入力シート!Z130)</f>
        <v/>
      </c>
      <c r="R87" s="533" t="str">
        <f>IF(基本情報入力シート!AA130="","",基本情報入力シート!AA130)</f>
        <v/>
      </c>
      <c r="S87" s="120"/>
      <c r="T87" s="121"/>
      <c r="U87" s="534" t="str">
        <f>IFERROR(VLOOKUP(P87,【参考】数式用!$A$5:$I$28,MATCH(T87,【参考】数式用!$H$4:$I$4,0)+7,0),"")</f>
        <v/>
      </c>
      <c r="V87" s="123"/>
      <c r="W87" s="40" t="s">
        <v>121</v>
      </c>
      <c r="X87" s="124"/>
      <c r="Y87" s="41" t="s">
        <v>122</v>
      </c>
      <c r="Z87" s="124"/>
      <c r="AA87" s="41" t="s">
        <v>123</v>
      </c>
      <c r="AB87" s="124"/>
      <c r="AC87" s="41" t="s">
        <v>122</v>
      </c>
      <c r="AD87" s="124"/>
      <c r="AE87" s="41" t="s">
        <v>124</v>
      </c>
      <c r="AF87" s="105" t="s">
        <v>125</v>
      </c>
      <c r="AG87" s="106" t="str">
        <f t="shared" si="9"/>
        <v/>
      </c>
      <c r="AH87" s="105" t="s">
        <v>47</v>
      </c>
      <c r="AI87" s="107" t="str">
        <f t="shared" si="8"/>
        <v/>
      </c>
      <c r="AJ87" s="66"/>
      <c r="AK87" s="535" t="str">
        <f t="shared" si="10"/>
        <v>○</v>
      </c>
      <c r="AL87" s="536" t="str">
        <f t="shared" si="11"/>
        <v/>
      </c>
      <c r="AM87" s="537"/>
      <c r="AN87" s="537"/>
      <c r="AO87" s="537"/>
      <c r="AP87" s="537"/>
      <c r="AQ87" s="537"/>
      <c r="AR87" s="537"/>
      <c r="AS87" s="537"/>
      <c r="AT87" s="537"/>
      <c r="AU87" s="538"/>
    </row>
    <row r="88" spans="1:47" ht="33" customHeight="1" thickBot="1">
      <c r="A88" s="98">
        <f t="shared" si="2"/>
        <v>78</v>
      </c>
      <c r="B88" s="1095" t="str">
        <f>IF(基本情報入力シート!C131="","",基本情報入力シート!C131)</f>
        <v/>
      </c>
      <c r="C88" s="1096"/>
      <c r="D88" s="1096"/>
      <c r="E88" s="1096"/>
      <c r="F88" s="1096"/>
      <c r="G88" s="1096"/>
      <c r="H88" s="1096"/>
      <c r="I88" s="1096"/>
      <c r="J88" s="1096"/>
      <c r="K88" s="1097"/>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2" t="str">
        <f>IF(基本情報入力シート!Z131="","",基本情報入力シート!Z131)</f>
        <v/>
      </c>
      <c r="R88" s="533" t="str">
        <f>IF(基本情報入力シート!AA131="","",基本情報入力シート!AA131)</f>
        <v/>
      </c>
      <c r="S88" s="120"/>
      <c r="T88" s="121"/>
      <c r="U88" s="534" t="str">
        <f>IFERROR(VLOOKUP(P88,【参考】数式用!$A$5:$I$28,MATCH(T88,【参考】数式用!$H$4:$I$4,0)+7,0),"")</f>
        <v/>
      </c>
      <c r="V88" s="123"/>
      <c r="W88" s="40" t="s">
        <v>121</v>
      </c>
      <c r="X88" s="124"/>
      <c r="Y88" s="41" t="s">
        <v>122</v>
      </c>
      <c r="Z88" s="124"/>
      <c r="AA88" s="41" t="s">
        <v>123</v>
      </c>
      <c r="AB88" s="124"/>
      <c r="AC88" s="41" t="s">
        <v>122</v>
      </c>
      <c r="AD88" s="124"/>
      <c r="AE88" s="41" t="s">
        <v>124</v>
      </c>
      <c r="AF88" s="105" t="s">
        <v>125</v>
      </c>
      <c r="AG88" s="106" t="str">
        <f t="shared" si="9"/>
        <v/>
      </c>
      <c r="AH88" s="105" t="s">
        <v>47</v>
      </c>
      <c r="AI88" s="107" t="str">
        <f t="shared" si="8"/>
        <v/>
      </c>
      <c r="AJ88" s="66"/>
      <c r="AK88" s="535" t="str">
        <f t="shared" si="10"/>
        <v>○</v>
      </c>
      <c r="AL88" s="536" t="str">
        <f t="shared" si="11"/>
        <v/>
      </c>
      <c r="AM88" s="537"/>
      <c r="AN88" s="537"/>
      <c r="AO88" s="537"/>
      <c r="AP88" s="537"/>
      <c r="AQ88" s="537"/>
      <c r="AR88" s="537"/>
      <c r="AS88" s="537"/>
      <c r="AT88" s="537"/>
      <c r="AU88" s="538"/>
    </row>
    <row r="89" spans="1:47" ht="33" customHeight="1" thickBot="1">
      <c r="A89" s="98">
        <f t="shared" si="2"/>
        <v>79</v>
      </c>
      <c r="B89" s="1095" t="str">
        <f>IF(基本情報入力シート!C132="","",基本情報入力シート!C132)</f>
        <v/>
      </c>
      <c r="C89" s="1096"/>
      <c r="D89" s="1096"/>
      <c r="E89" s="1096"/>
      <c r="F89" s="1096"/>
      <c r="G89" s="1096"/>
      <c r="H89" s="1096"/>
      <c r="I89" s="1096"/>
      <c r="J89" s="1096"/>
      <c r="K89" s="1097"/>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2" t="str">
        <f>IF(基本情報入力シート!Z132="","",基本情報入力シート!Z132)</f>
        <v/>
      </c>
      <c r="R89" s="533" t="str">
        <f>IF(基本情報入力シート!AA132="","",基本情報入力シート!AA132)</f>
        <v/>
      </c>
      <c r="S89" s="120"/>
      <c r="T89" s="121"/>
      <c r="U89" s="534" t="str">
        <f>IFERROR(VLOOKUP(P89,【参考】数式用!$A$5:$I$28,MATCH(T89,【参考】数式用!$H$4:$I$4,0)+7,0),"")</f>
        <v/>
      </c>
      <c r="V89" s="123"/>
      <c r="W89" s="40" t="s">
        <v>121</v>
      </c>
      <c r="X89" s="124"/>
      <c r="Y89" s="41" t="s">
        <v>122</v>
      </c>
      <c r="Z89" s="124"/>
      <c r="AA89" s="41" t="s">
        <v>123</v>
      </c>
      <c r="AB89" s="124"/>
      <c r="AC89" s="41" t="s">
        <v>122</v>
      </c>
      <c r="AD89" s="124"/>
      <c r="AE89" s="41" t="s">
        <v>124</v>
      </c>
      <c r="AF89" s="105" t="s">
        <v>125</v>
      </c>
      <c r="AG89" s="106" t="str">
        <f t="shared" si="9"/>
        <v/>
      </c>
      <c r="AH89" s="105" t="s">
        <v>47</v>
      </c>
      <c r="AI89" s="107" t="str">
        <f t="shared" si="8"/>
        <v/>
      </c>
      <c r="AJ89" s="66"/>
      <c r="AK89" s="535" t="str">
        <f t="shared" si="10"/>
        <v>○</v>
      </c>
      <c r="AL89" s="536" t="str">
        <f t="shared" si="11"/>
        <v/>
      </c>
      <c r="AM89" s="537"/>
      <c r="AN89" s="537"/>
      <c r="AO89" s="537"/>
      <c r="AP89" s="537"/>
      <c r="AQ89" s="537"/>
      <c r="AR89" s="537"/>
      <c r="AS89" s="537"/>
      <c r="AT89" s="537"/>
      <c r="AU89" s="538"/>
    </row>
    <row r="90" spans="1:47" ht="33" customHeight="1" thickBot="1">
      <c r="A90" s="98">
        <f t="shared" si="2"/>
        <v>80</v>
      </c>
      <c r="B90" s="1095" t="str">
        <f>IF(基本情報入力シート!C133="","",基本情報入力シート!C133)</f>
        <v/>
      </c>
      <c r="C90" s="1096"/>
      <c r="D90" s="1096"/>
      <c r="E90" s="1096"/>
      <c r="F90" s="1096"/>
      <c r="G90" s="1096"/>
      <c r="H90" s="1096"/>
      <c r="I90" s="1096"/>
      <c r="J90" s="1096"/>
      <c r="K90" s="1097"/>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2" t="str">
        <f>IF(基本情報入力シート!Z133="","",基本情報入力シート!Z133)</f>
        <v/>
      </c>
      <c r="R90" s="533" t="str">
        <f>IF(基本情報入力シート!AA133="","",基本情報入力シート!AA133)</f>
        <v/>
      </c>
      <c r="S90" s="120"/>
      <c r="T90" s="121"/>
      <c r="U90" s="534" t="str">
        <f>IFERROR(VLOOKUP(P90,【参考】数式用!$A$5:$I$28,MATCH(T90,【参考】数式用!$H$4:$I$4,0)+7,0),"")</f>
        <v/>
      </c>
      <c r="V90" s="123"/>
      <c r="W90" s="40" t="s">
        <v>121</v>
      </c>
      <c r="X90" s="124"/>
      <c r="Y90" s="41" t="s">
        <v>122</v>
      </c>
      <c r="Z90" s="124"/>
      <c r="AA90" s="41" t="s">
        <v>123</v>
      </c>
      <c r="AB90" s="124"/>
      <c r="AC90" s="41" t="s">
        <v>122</v>
      </c>
      <c r="AD90" s="124"/>
      <c r="AE90" s="41" t="s">
        <v>124</v>
      </c>
      <c r="AF90" s="105" t="s">
        <v>125</v>
      </c>
      <c r="AG90" s="106" t="str">
        <f t="shared" si="9"/>
        <v/>
      </c>
      <c r="AH90" s="105" t="s">
        <v>47</v>
      </c>
      <c r="AI90" s="107" t="str">
        <f t="shared" si="8"/>
        <v/>
      </c>
      <c r="AJ90" s="66"/>
      <c r="AK90" s="535" t="str">
        <f t="shared" si="10"/>
        <v>○</v>
      </c>
      <c r="AL90" s="536" t="str">
        <f t="shared" si="11"/>
        <v/>
      </c>
      <c r="AM90" s="537"/>
      <c r="AN90" s="537"/>
      <c r="AO90" s="537"/>
      <c r="AP90" s="537"/>
      <c r="AQ90" s="537"/>
      <c r="AR90" s="537"/>
      <c r="AS90" s="537"/>
      <c r="AT90" s="537"/>
      <c r="AU90" s="538"/>
    </row>
    <row r="91" spans="1:47" ht="33" customHeight="1" thickBot="1">
      <c r="A91" s="98">
        <f t="shared" si="2"/>
        <v>81</v>
      </c>
      <c r="B91" s="1095" t="str">
        <f>IF(基本情報入力シート!C134="","",基本情報入力シート!C134)</f>
        <v/>
      </c>
      <c r="C91" s="1096"/>
      <c r="D91" s="1096"/>
      <c r="E91" s="1096"/>
      <c r="F91" s="1096"/>
      <c r="G91" s="1096"/>
      <c r="H91" s="1096"/>
      <c r="I91" s="1096"/>
      <c r="J91" s="1096"/>
      <c r="K91" s="1097"/>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2" t="str">
        <f>IF(基本情報入力シート!Z134="","",基本情報入力シート!Z134)</f>
        <v/>
      </c>
      <c r="R91" s="533" t="str">
        <f>IF(基本情報入力シート!AA134="","",基本情報入力シート!AA134)</f>
        <v/>
      </c>
      <c r="S91" s="120"/>
      <c r="T91" s="121"/>
      <c r="U91" s="534" t="str">
        <f>IFERROR(VLOOKUP(P91,【参考】数式用!$A$5:$I$28,MATCH(T91,【参考】数式用!$H$4:$I$4,0)+7,0),"")</f>
        <v/>
      </c>
      <c r="V91" s="123"/>
      <c r="W91" s="40" t="s">
        <v>121</v>
      </c>
      <c r="X91" s="124"/>
      <c r="Y91" s="41" t="s">
        <v>122</v>
      </c>
      <c r="Z91" s="124"/>
      <c r="AA91" s="41" t="s">
        <v>123</v>
      </c>
      <c r="AB91" s="124"/>
      <c r="AC91" s="41" t="s">
        <v>122</v>
      </c>
      <c r="AD91" s="124"/>
      <c r="AE91" s="41" t="s">
        <v>124</v>
      </c>
      <c r="AF91" s="105" t="s">
        <v>125</v>
      </c>
      <c r="AG91" s="106" t="str">
        <f t="shared" si="9"/>
        <v/>
      </c>
      <c r="AH91" s="105" t="s">
        <v>47</v>
      </c>
      <c r="AI91" s="107" t="str">
        <f t="shared" si="8"/>
        <v/>
      </c>
      <c r="AJ91" s="66"/>
      <c r="AK91" s="535" t="str">
        <f t="shared" si="10"/>
        <v>○</v>
      </c>
      <c r="AL91" s="536" t="str">
        <f t="shared" si="11"/>
        <v/>
      </c>
      <c r="AM91" s="537"/>
      <c r="AN91" s="537"/>
      <c r="AO91" s="537"/>
      <c r="AP91" s="537"/>
      <c r="AQ91" s="537"/>
      <c r="AR91" s="537"/>
      <c r="AS91" s="537"/>
      <c r="AT91" s="537"/>
      <c r="AU91" s="538"/>
    </row>
    <row r="92" spans="1:47" ht="33" customHeight="1" thickBot="1">
      <c r="A92" s="98">
        <f t="shared" si="2"/>
        <v>82</v>
      </c>
      <c r="B92" s="1095" t="str">
        <f>IF(基本情報入力シート!C135="","",基本情報入力シート!C135)</f>
        <v/>
      </c>
      <c r="C92" s="1096"/>
      <c r="D92" s="1096"/>
      <c r="E92" s="1096"/>
      <c r="F92" s="1096"/>
      <c r="G92" s="1096"/>
      <c r="H92" s="1096"/>
      <c r="I92" s="1096"/>
      <c r="J92" s="1096"/>
      <c r="K92" s="1097"/>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2" t="str">
        <f>IF(基本情報入力シート!Z135="","",基本情報入力シート!Z135)</f>
        <v/>
      </c>
      <c r="R92" s="533" t="str">
        <f>IF(基本情報入力シート!AA135="","",基本情報入力シート!AA135)</f>
        <v/>
      </c>
      <c r="S92" s="120"/>
      <c r="T92" s="121"/>
      <c r="U92" s="534" t="str">
        <f>IFERROR(VLOOKUP(P92,【参考】数式用!$A$5:$I$28,MATCH(T92,【参考】数式用!$H$4:$I$4,0)+7,0),"")</f>
        <v/>
      </c>
      <c r="V92" s="123"/>
      <c r="W92" s="40" t="s">
        <v>121</v>
      </c>
      <c r="X92" s="124"/>
      <c r="Y92" s="41" t="s">
        <v>122</v>
      </c>
      <c r="Z92" s="124"/>
      <c r="AA92" s="41" t="s">
        <v>123</v>
      </c>
      <c r="AB92" s="124"/>
      <c r="AC92" s="41" t="s">
        <v>122</v>
      </c>
      <c r="AD92" s="124"/>
      <c r="AE92" s="41" t="s">
        <v>124</v>
      </c>
      <c r="AF92" s="105" t="s">
        <v>125</v>
      </c>
      <c r="AG92" s="106" t="str">
        <f t="shared" si="9"/>
        <v/>
      </c>
      <c r="AH92" s="105" t="s">
        <v>47</v>
      </c>
      <c r="AI92" s="107" t="str">
        <f t="shared" si="8"/>
        <v/>
      </c>
      <c r="AJ92" s="66"/>
      <c r="AK92" s="535" t="str">
        <f t="shared" si="10"/>
        <v>○</v>
      </c>
      <c r="AL92" s="536" t="str">
        <f t="shared" si="11"/>
        <v/>
      </c>
      <c r="AM92" s="537"/>
      <c r="AN92" s="537"/>
      <c r="AO92" s="537"/>
      <c r="AP92" s="537"/>
      <c r="AQ92" s="537"/>
      <c r="AR92" s="537"/>
      <c r="AS92" s="537"/>
      <c r="AT92" s="537"/>
      <c r="AU92" s="538"/>
    </row>
    <row r="93" spans="1:47" ht="33" customHeight="1" thickBot="1">
      <c r="A93" s="98">
        <f t="shared" si="2"/>
        <v>83</v>
      </c>
      <c r="B93" s="1095" t="str">
        <f>IF(基本情報入力シート!C136="","",基本情報入力シート!C136)</f>
        <v/>
      </c>
      <c r="C93" s="1096"/>
      <c r="D93" s="1096"/>
      <c r="E93" s="1096"/>
      <c r="F93" s="1096"/>
      <c r="G93" s="1096"/>
      <c r="H93" s="1096"/>
      <c r="I93" s="1096"/>
      <c r="J93" s="1096"/>
      <c r="K93" s="1097"/>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2" t="str">
        <f>IF(基本情報入力シート!Z136="","",基本情報入力シート!Z136)</f>
        <v/>
      </c>
      <c r="R93" s="533" t="str">
        <f>IF(基本情報入力シート!AA136="","",基本情報入力シート!AA136)</f>
        <v/>
      </c>
      <c r="S93" s="120"/>
      <c r="T93" s="121"/>
      <c r="U93" s="534" t="str">
        <f>IFERROR(VLOOKUP(P93,【参考】数式用!$A$5:$I$28,MATCH(T93,【参考】数式用!$H$4:$I$4,0)+7,0),"")</f>
        <v/>
      </c>
      <c r="V93" s="123"/>
      <c r="W93" s="40" t="s">
        <v>121</v>
      </c>
      <c r="X93" s="124"/>
      <c r="Y93" s="41" t="s">
        <v>122</v>
      </c>
      <c r="Z93" s="124"/>
      <c r="AA93" s="41" t="s">
        <v>123</v>
      </c>
      <c r="AB93" s="124"/>
      <c r="AC93" s="41" t="s">
        <v>122</v>
      </c>
      <c r="AD93" s="124"/>
      <c r="AE93" s="41" t="s">
        <v>124</v>
      </c>
      <c r="AF93" s="105" t="s">
        <v>125</v>
      </c>
      <c r="AG93" s="106" t="str">
        <f t="shared" si="9"/>
        <v/>
      </c>
      <c r="AH93" s="105" t="s">
        <v>47</v>
      </c>
      <c r="AI93" s="107" t="str">
        <f t="shared" si="8"/>
        <v/>
      </c>
      <c r="AJ93" s="66"/>
      <c r="AK93" s="535" t="str">
        <f t="shared" si="10"/>
        <v>○</v>
      </c>
      <c r="AL93" s="536" t="str">
        <f t="shared" si="11"/>
        <v/>
      </c>
      <c r="AM93" s="537"/>
      <c r="AN93" s="537"/>
      <c r="AO93" s="537"/>
      <c r="AP93" s="537"/>
      <c r="AQ93" s="537"/>
      <c r="AR93" s="537"/>
      <c r="AS93" s="537"/>
      <c r="AT93" s="537"/>
      <c r="AU93" s="538"/>
    </row>
    <row r="94" spans="1:47" ht="33" customHeight="1" thickBot="1">
      <c r="A94" s="98">
        <f t="shared" si="2"/>
        <v>84</v>
      </c>
      <c r="B94" s="1095" t="str">
        <f>IF(基本情報入力シート!C137="","",基本情報入力シート!C137)</f>
        <v/>
      </c>
      <c r="C94" s="1096"/>
      <c r="D94" s="1096"/>
      <c r="E94" s="1096"/>
      <c r="F94" s="1096"/>
      <c r="G94" s="1096"/>
      <c r="H94" s="1096"/>
      <c r="I94" s="1096"/>
      <c r="J94" s="1096"/>
      <c r="K94" s="1097"/>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2" t="str">
        <f>IF(基本情報入力シート!Z137="","",基本情報入力シート!Z137)</f>
        <v/>
      </c>
      <c r="R94" s="533" t="str">
        <f>IF(基本情報入力シート!AA137="","",基本情報入力シート!AA137)</f>
        <v/>
      </c>
      <c r="S94" s="120"/>
      <c r="T94" s="121"/>
      <c r="U94" s="534" t="str">
        <f>IFERROR(VLOOKUP(P94,【参考】数式用!$A$5:$I$28,MATCH(T94,【参考】数式用!$H$4:$I$4,0)+7,0),"")</f>
        <v/>
      </c>
      <c r="V94" s="123"/>
      <c r="W94" s="40" t="s">
        <v>121</v>
      </c>
      <c r="X94" s="124"/>
      <c r="Y94" s="41" t="s">
        <v>122</v>
      </c>
      <c r="Z94" s="124"/>
      <c r="AA94" s="41" t="s">
        <v>123</v>
      </c>
      <c r="AB94" s="124"/>
      <c r="AC94" s="41" t="s">
        <v>122</v>
      </c>
      <c r="AD94" s="124"/>
      <c r="AE94" s="41" t="s">
        <v>124</v>
      </c>
      <c r="AF94" s="105" t="s">
        <v>125</v>
      </c>
      <c r="AG94" s="106" t="str">
        <f t="shared" si="9"/>
        <v/>
      </c>
      <c r="AH94" s="105" t="s">
        <v>47</v>
      </c>
      <c r="AI94" s="107" t="str">
        <f t="shared" si="8"/>
        <v/>
      </c>
      <c r="AJ94" s="66"/>
      <c r="AK94" s="535" t="str">
        <f t="shared" si="10"/>
        <v>○</v>
      </c>
      <c r="AL94" s="536" t="str">
        <f t="shared" si="11"/>
        <v/>
      </c>
      <c r="AM94" s="537"/>
      <c r="AN94" s="537"/>
      <c r="AO94" s="537"/>
      <c r="AP94" s="537"/>
      <c r="AQ94" s="537"/>
      <c r="AR94" s="537"/>
      <c r="AS94" s="537"/>
      <c r="AT94" s="537"/>
      <c r="AU94" s="538"/>
    </row>
    <row r="95" spans="1:47" ht="33" customHeight="1" thickBot="1">
      <c r="A95" s="98">
        <f t="shared" si="2"/>
        <v>85</v>
      </c>
      <c r="B95" s="1095" t="str">
        <f>IF(基本情報入力シート!C138="","",基本情報入力シート!C138)</f>
        <v/>
      </c>
      <c r="C95" s="1096"/>
      <c r="D95" s="1096"/>
      <c r="E95" s="1096"/>
      <c r="F95" s="1096"/>
      <c r="G95" s="1096"/>
      <c r="H95" s="1096"/>
      <c r="I95" s="1096"/>
      <c r="J95" s="1096"/>
      <c r="K95" s="1097"/>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2" t="str">
        <f>IF(基本情報入力シート!Z138="","",基本情報入力シート!Z138)</f>
        <v/>
      </c>
      <c r="R95" s="533" t="str">
        <f>IF(基本情報入力シート!AA138="","",基本情報入力シート!AA138)</f>
        <v/>
      </c>
      <c r="S95" s="120"/>
      <c r="T95" s="121"/>
      <c r="U95" s="534" t="str">
        <f>IFERROR(VLOOKUP(P95,【参考】数式用!$A$5:$I$28,MATCH(T95,【参考】数式用!$H$4:$I$4,0)+7,0),"")</f>
        <v/>
      </c>
      <c r="V95" s="123"/>
      <c r="W95" s="40" t="s">
        <v>121</v>
      </c>
      <c r="X95" s="124"/>
      <c r="Y95" s="41" t="s">
        <v>122</v>
      </c>
      <c r="Z95" s="124"/>
      <c r="AA95" s="41" t="s">
        <v>123</v>
      </c>
      <c r="AB95" s="124"/>
      <c r="AC95" s="41" t="s">
        <v>122</v>
      </c>
      <c r="AD95" s="124"/>
      <c r="AE95" s="41" t="s">
        <v>124</v>
      </c>
      <c r="AF95" s="105" t="s">
        <v>125</v>
      </c>
      <c r="AG95" s="106" t="str">
        <f t="shared" si="9"/>
        <v/>
      </c>
      <c r="AH95" s="105" t="s">
        <v>47</v>
      </c>
      <c r="AI95" s="107" t="str">
        <f t="shared" si="8"/>
        <v/>
      </c>
      <c r="AJ95" s="66"/>
      <c r="AK95" s="535" t="str">
        <f t="shared" si="10"/>
        <v>○</v>
      </c>
      <c r="AL95" s="536" t="str">
        <f t="shared" si="11"/>
        <v/>
      </c>
      <c r="AM95" s="537"/>
      <c r="AN95" s="537"/>
      <c r="AO95" s="537"/>
      <c r="AP95" s="537"/>
      <c r="AQ95" s="537"/>
      <c r="AR95" s="537"/>
      <c r="AS95" s="537"/>
      <c r="AT95" s="537"/>
      <c r="AU95" s="538"/>
    </row>
    <row r="96" spans="1:47" ht="33" customHeight="1" thickBot="1">
      <c r="A96" s="98">
        <f t="shared" si="2"/>
        <v>86</v>
      </c>
      <c r="B96" s="1095" t="str">
        <f>IF(基本情報入力シート!C139="","",基本情報入力シート!C139)</f>
        <v/>
      </c>
      <c r="C96" s="1096"/>
      <c r="D96" s="1096"/>
      <c r="E96" s="1096"/>
      <c r="F96" s="1096"/>
      <c r="G96" s="1096"/>
      <c r="H96" s="1096"/>
      <c r="I96" s="1096"/>
      <c r="J96" s="1096"/>
      <c r="K96" s="1097"/>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2" t="str">
        <f>IF(基本情報入力シート!Z139="","",基本情報入力シート!Z139)</f>
        <v/>
      </c>
      <c r="R96" s="533" t="str">
        <f>IF(基本情報入力シート!AA139="","",基本情報入力シート!AA139)</f>
        <v/>
      </c>
      <c r="S96" s="120"/>
      <c r="T96" s="121"/>
      <c r="U96" s="534" t="str">
        <f>IFERROR(VLOOKUP(P96,【参考】数式用!$A$5:$I$28,MATCH(T96,【参考】数式用!$H$4:$I$4,0)+7,0),"")</f>
        <v/>
      </c>
      <c r="V96" s="123"/>
      <c r="W96" s="40" t="s">
        <v>121</v>
      </c>
      <c r="X96" s="124"/>
      <c r="Y96" s="41" t="s">
        <v>122</v>
      </c>
      <c r="Z96" s="124"/>
      <c r="AA96" s="41" t="s">
        <v>123</v>
      </c>
      <c r="AB96" s="124"/>
      <c r="AC96" s="41" t="s">
        <v>122</v>
      </c>
      <c r="AD96" s="124"/>
      <c r="AE96" s="41" t="s">
        <v>124</v>
      </c>
      <c r="AF96" s="105" t="s">
        <v>125</v>
      </c>
      <c r="AG96" s="106" t="str">
        <f t="shared" si="9"/>
        <v/>
      </c>
      <c r="AH96" s="105" t="s">
        <v>47</v>
      </c>
      <c r="AI96" s="107" t="str">
        <f t="shared" si="8"/>
        <v/>
      </c>
      <c r="AJ96" s="66"/>
      <c r="AK96" s="535" t="str">
        <f t="shared" si="10"/>
        <v>○</v>
      </c>
      <c r="AL96" s="536" t="str">
        <f t="shared" si="11"/>
        <v/>
      </c>
      <c r="AM96" s="537"/>
      <c r="AN96" s="537"/>
      <c r="AO96" s="537"/>
      <c r="AP96" s="537"/>
      <c r="AQ96" s="537"/>
      <c r="AR96" s="537"/>
      <c r="AS96" s="537"/>
      <c r="AT96" s="537"/>
      <c r="AU96" s="538"/>
    </row>
    <row r="97" spans="1:47" ht="33" customHeight="1" thickBot="1">
      <c r="A97" s="98">
        <f t="shared" si="2"/>
        <v>87</v>
      </c>
      <c r="B97" s="1095" t="str">
        <f>IF(基本情報入力シート!C140="","",基本情報入力シート!C140)</f>
        <v/>
      </c>
      <c r="C97" s="1096"/>
      <c r="D97" s="1096"/>
      <c r="E97" s="1096"/>
      <c r="F97" s="1096"/>
      <c r="G97" s="1096"/>
      <c r="H97" s="1096"/>
      <c r="I97" s="1096"/>
      <c r="J97" s="1096"/>
      <c r="K97" s="1097"/>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2" t="str">
        <f>IF(基本情報入力シート!Z140="","",基本情報入力シート!Z140)</f>
        <v/>
      </c>
      <c r="R97" s="533" t="str">
        <f>IF(基本情報入力シート!AA140="","",基本情報入力シート!AA140)</f>
        <v/>
      </c>
      <c r="S97" s="120"/>
      <c r="T97" s="121"/>
      <c r="U97" s="534" t="str">
        <f>IFERROR(VLOOKUP(P97,【参考】数式用!$A$5:$I$28,MATCH(T97,【参考】数式用!$H$4:$I$4,0)+7,0),"")</f>
        <v/>
      </c>
      <c r="V97" s="123"/>
      <c r="W97" s="40" t="s">
        <v>121</v>
      </c>
      <c r="X97" s="124"/>
      <c r="Y97" s="41" t="s">
        <v>122</v>
      </c>
      <c r="Z97" s="124"/>
      <c r="AA97" s="41" t="s">
        <v>123</v>
      </c>
      <c r="AB97" s="124"/>
      <c r="AC97" s="41" t="s">
        <v>122</v>
      </c>
      <c r="AD97" s="124"/>
      <c r="AE97" s="41" t="s">
        <v>124</v>
      </c>
      <c r="AF97" s="105" t="s">
        <v>125</v>
      </c>
      <c r="AG97" s="106" t="str">
        <f t="shared" si="9"/>
        <v/>
      </c>
      <c r="AH97" s="105" t="s">
        <v>47</v>
      </c>
      <c r="AI97" s="107" t="str">
        <f t="shared" si="8"/>
        <v/>
      </c>
      <c r="AJ97" s="66"/>
      <c r="AK97" s="535" t="str">
        <f t="shared" si="10"/>
        <v>○</v>
      </c>
      <c r="AL97" s="536" t="str">
        <f t="shared" si="11"/>
        <v/>
      </c>
      <c r="AM97" s="537"/>
      <c r="AN97" s="537"/>
      <c r="AO97" s="537"/>
      <c r="AP97" s="537"/>
      <c r="AQ97" s="537"/>
      <c r="AR97" s="537"/>
      <c r="AS97" s="537"/>
      <c r="AT97" s="537"/>
      <c r="AU97" s="538"/>
    </row>
    <row r="98" spans="1:47" ht="33" customHeight="1" thickBot="1">
      <c r="A98" s="98">
        <f t="shared" si="2"/>
        <v>88</v>
      </c>
      <c r="B98" s="1095" t="str">
        <f>IF(基本情報入力シート!C141="","",基本情報入力シート!C141)</f>
        <v/>
      </c>
      <c r="C98" s="1096"/>
      <c r="D98" s="1096"/>
      <c r="E98" s="1096"/>
      <c r="F98" s="1096"/>
      <c r="G98" s="1096"/>
      <c r="H98" s="1096"/>
      <c r="I98" s="1096"/>
      <c r="J98" s="1096"/>
      <c r="K98" s="1097"/>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2" t="str">
        <f>IF(基本情報入力シート!Z141="","",基本情報入力シート!Z141)</f>
        <v/>
      </c>
      <c r="R98" s="533" t="str">
        <f>IF(基本情報入力シート!AA141="","",基本情報入力シート!AA141)</f>
        <v/>
      </c>
      <c r="S98" s="120"/>
      <c r="T98" s="121"/>
      <c r="U98" s="534" t="str">
        <f>IFERROR(VLOOKUP(P98,【参考】数式用!$A$5:$I$28,MATCH(T98,【参考】数式用!$H$4:$I$4,0)+7,0),"")</f>
        <v/>
      </c>
      <c r="V98" s="123"/>
      <c r="W98" s="40" t="s">
        <v>121</v>
      </c>
      <c r="X98" s="124"/>
      <c r="Y98" s="41" t="s">
        <v>122</v>
      </c>
      <c r="Z98" s="124"/>
      <c r="AA98" s="41" t="s">
        <v>123</v>
      </c>
      <c r="AB98" s="124"/>
      <c r="AC98" s="41" t="s">
        <v>122</v>
      </c>
      <c r="AD98" s="124"/>
      <c r="AE98" s="41" t="s">
        <v>124</v>
      </c>
      <c r="AF98" s="105" t="s">
        <v>125</v>
      </c>
      <c r="AG98" s="106" t="str">
        <f t="shared" si="9"/>
        <v/>
      </c>
      <c r="AH98" s="105" t="s">
        <v>47</v>
      </c>
      <c r="AI98" s="107" t="str">
        <f t="shared" si="8"/>
        <v/>
      </c>
      <c r="AJ98" s="66"/>
      <c r="AK98" s="535" t="str">
        <f t="shared" si="10"/>
        <v>○</v>
      </c>
      <c r="AL98" s="536" t="str">
        <f t="shared" si="11"/>
        <v/>
      </c>
      <c r="AM98" s="537"/>
      <c r="AN98" s="537"/>
      <c r="AO98" s="537"/>
      <c r="AP98" s="537"/>
      <c r="AQ98" s="537"/>
      <c r="AR98" s="537"/>
      <c r="AS98" s="537"/>
      <c r="AT98" s="537"/>
      <c r="AU98" s="538"/>
    </row>
    <row r="99" spans="1:47" ht="33" customHeight="1" thickBot="1">
      <c r="A99" s="98">
        <f t="shared" si="2"/>
        <v>89</v>
      </c>
      <c r="B99" s="1095" t="str">
        <f>IF(基本情報入力シート!C142="","",基本情報入力シート!C142)</f>
        <v/>
      </c>
      <c r="C99" s="1096"/>
      <c r="D99" s="1096"/>
      <c r="E99" s="1096"/>
      <c r="F99" s="1096"/>
      <c r="G99" s="1096"/>
      <c r="H99" s="1096"/>
      <c r="I99" s="1096"/>
      <c r="J99" s="1096"/>
      <c r="K99" s="1097"/>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2" t="str">
        <f>IF(基本情報入力シート!Z142="","",基本情報入力シート!Z142)</f>
        <v/>
      </c>
      <c r="R99" s="533" t="str">
        <f>IF(基本情報入力シート!AA142="","",基本情報入力シート!AA142)</f>
        <v/>
      </c>
      <c r="S99" s="120"/>
      <c r="T99" s="121"/>
      <c r="U99" s="534" t="str">
        <f>IFERROR(VLOOKUP(P99,【参考】数式用!$A$5:$I$28,MATCH(T99,【参考】数式用!$H$4:$I$4,0)+7,0),"")</f>
        <v/>
      </c>
      <c r="V99" s="123"/>
      <c r="W99" s="40" t="s">
        <v>121</v>
      </c>
      <c r="X99" s="124"/>
      <c r="Y99" s="41" t="s">
        <v>122</v>
      </c>
      <c r="Z99" s="124"/>
      <c r="AA99" s="41" t="s">
        <v>123</v>
      </c>
      <c r="AB99" s="124"/>
      <c r="AC99" s="41" t="s">
        <v>122</v>
      </c>
      <c r="AD99" s="124"/>
      <c r="AE99" s="41" t="s">
        <v>124</v>
      </c>
      <c r="AF99" s="105" t="s">
        <v>125</v>
      </c>
      <c r="AG99" s="106" t="str">
        <f t="shared" si="9"/>
        <v/>
      </c>
      <c r="AH99" s="105" t="s">
        <v>47</v>
      </c>
      <c r="AI99" s="107" t="str">
        <f t="shared" si="8"/>
        <v/>
      </c>
      <c r="AJ99" s="66"/>
      <c r="AK99" s="535" t="str">
        <f t="shared" si="10"/>
        <v>○</v>
      </c>
      <c r="AL99" s="536" t="str">
        <f t="shared" si="11"/>
        <v/>
      </c>
      <c r="AM99" s="537"/>
      <c r="AN99" s="537"/>
      <c r="AO99" s="537"/>
      <c r="AP99" s="537"/>
      <c r="AQ99" s="537"/>
      <c r="AR99" s="537"/>
      <c r="AS99" s="537"/>
      <c r="AT99" s="537"/>
      <c r="AU99" s="538"/>
    </row>
    <row r="100" spans="1:47" ht="33" customHeight="1" thickBot="1">
      <c r="A100" s="98">
        <f t="shared" si="2"/>
        <v>90</v>
      </c>
      <c r="B100" s="1095" t="str">
        <f>IF(基本情報入力シート!C143="","",基本情報入力シート!C143)</f>
        <v/>
      </c>
      <c r="C100" s="1096"/>
      <c r="D100" s="1096"/>
      <c r="E100" s="1096"/>
      <c r="F100" s="1096"/>
      <c r="G100" s="1096"/>
      <c r="H100" s="1096"/>
      <c r="I100" s="1096"/>
      <c r="J100" s="1096"/>
      <c r="K100" s="1097"/>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2" t="str">
        <f>IF(基本情報入力シート!Z143="","",基本情報入力シート!Z143)</f>
        <v/>
      </c>
      <c r="R100" s="533" t="str">
        <f>IF(基本情報入力シート!AA143="","",基本情報入力シート!AA143)</f>
        <v/>
      </c>
      <c r="S100" s="120"/>
      <c r="T100" s="121"/>
      <c r="U100" s="534" t="str">
        <f>IFERROR(VLOOKUP(P100,【参考】数式用!$A$5:$I$28,MATCH(T100,【参考】数式用!$H$4:$I$4,0)+7,0),"")</f>
        <v/>
      </c>
      <c r="V100" s="123"/>
      <c r="W100" s="40" t="s">
        <v>121</v>
      </c>
      <c r="X100" s="124"/>
      <c r="Y100" s="41" t="s">
        <v>122</v>
      </c>
      <c r="Z100" s="124"/>
      <c r="AA100" s="41" t="s">
        <v>123</v>
      </c>
      <c r="AB100" s="124"/>
      <c r="AC100" s="41" t="s">
        <v>122</v>
      </c>
      <c r="AD100" s="124"/>
      <c r="AE100" s="41" t="s">
        <v>124</v>
      </c>
      <c r="AF100" s="105" t="s">
        <v>125</v>
      </c>
      <c r="AG100" s="106" t="str">
        <f t="shared" si="9"/>
        <v/>
      </c>
      <c r="AH100" s="105" t="s">
        <v>47</v>
      </c>
      <c r="AI100" s="107" t="str">
        <f t="shared" si="8"/>
        <v/>
      </c>
      <c r="AJ100" s="66"/>
      <c r="AK100" s="535" t="str">
        <f t="shared" si="10"/>
        <v>○</v>
      </c>
      <c r="AL100" s="536" t="str">
        <f t="shared" si="11"/>
        <v/>
      </c>
      <c r="AM100" s="537"/>
      <c r="AN100" s="537"/>
      <c r="AO100" s="537"/>
      <c r="AP100" s="537"/>
      <c r="AQ100" s="537"/>
      <c r="AR100" s="537"/>
      <c r="AS100" s="537"/>
      <c r="AT100" s="537"/>
      <c r="AU100" s="538"/>
    </row>
    <row r="101" spans="1:47" ht="33" customHeight="1" thickBot="1">
      <c r="A101" s="98">
        <f t="shared" si="2"/>
        <v>91</v>
      </c>
      <c r="B101" s="1095" t="str">
        <f>IF(基本情報入力シート!C144="","",基本情報入力シート!C144)</f>
        <v/>
      </c>
      <c r="C101" s="1096"/>
      <c r="D101" s="1096"/>
      <c r="E101" s="1096"/>
      <c r="F101" s="1096"/>
      <c r="G101" s="1096"/>
      <c r="H101" s="1096"/>
      <c r="I101" s="1096"/>
      <c r="J101" s="1096"/>
      <c r="K101" s="1097"/>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2" t="str">
        <f>IF(基本情報入力シート!Z144="","",基本情報入力シート!Z144)</f>
        <v/>
      </c>
      <c r="R101" s="533" t="str">
        <f>IF(基本情報入力シート!AA144="","",基本情報入力シート!AA144)</f>
        <v/>
      </c>
      <c r="S101" s="120"/>
      <c r="T101" s="121"/>
      <c r="U101" s="534" t="str">
        <f>IFERROR(VLOOKUP(P101,【参考】数式用!$A$5:$I$28,MATCH(T101,【参考】数式用!$H$4:$I$4,0)+7,0),"")</f>
        <v/>
      </c>
      <c r="V101" s="123"/>
      <c r="W101" s="40" t="s">
        <v>121</v>
      </c>
      <c r="X101" s="124"/>
      <c r="Y101" s="41" t="s">
        <v>122</v>
      </c>
      <c r="Z101" s="124"/>
      <c r="AA101" s="41" t="s">
        <v>123</v>
      </c>
      <c r="AB101" s="124"/>
      <c r="AC101" s="41" t="s">
        <v>122</v>
      </c>
      <c r="AD101" s="124"/>
      <c r="AE101" s="41" t="s">
        <v>124</v>
      </c>
      <c r="AF101" s="105" t="s">
        <v>125</v>
      </c>
      <c r="AG101" s="106" t="str">
        <f t="shared" si="9"/>
        <v/>
      </c>
      <c r="AH101" s="105" t="s">
        <v>47</v>
      </c>
      <c r="AI101" s="107" t="str">
        <f t="shared" si="8"/>
        <v/>
      </c>
      <c r="AJ101" s="66"/>
      <c r="AK101" s="535" t="str">
        <f t="shared" si="10"/>
        <v>○</v>
      </c>
      <c r="AL101" s="536" t="str">
        <f t="shared" si="11"/>
        <v/>
      </c>
      <c r="AM101" s="537"/>
      <c r="AN101" s="537"/>
      <c r="AO101" s="537"/>
      <c r="AP101" s="537"/>
      <c r="AQ101" s="537"/>
      <c r="AR101" s="537"/>
      <c r="AS101" s="537"/>
      <c r="AT101" s="537"/>
      <c r="AU101" s="538"/>
    </row>
    <row r="102" spans="1:47" ht="33" customHeight="1" thickBot="1">
      <c r="A102" s="98">
        <f t="shared" si="2"/>
        <v>92</v>
      </c>
      <c r="B102" s="1095" t="str">
        <f>IF(基本情報入力シート!C145="","",基本情報入力シート!C145)</f>
        <v/>
      </c>
      <c r="C102" s="1096"/>
      <c r="D102" s="1096"/>
      <c r="E102" s="1096"/>
      <c r="F102" s="1096"/>
      <c r="G102" s="1096"/>
      <c r="H102" s="1096"/>
      <c r="I102" s="1096"/>
      <c r="J102" s="1096"/>
      <c r="K102" s="1097"/>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2" t="str">
        <f>IF(基本情報入力シート!Z145="","",基本情報入力シート!Z145)</f>
        <v/>
      </c>
      <c r="R102" s="533" t="str">
        <f>IF(基本情報入力シート!AA145="","",基本情報入力シート!AA145)</f>
        <v/>
      </c>
      <c r="S102" s="120"/>
      <c r="T102" s="121"/>
      <c r="U102" s="534" t="str">
        <f>IFERROR(VLOOKUP(P102,【参考】数式用!$A$5:$I$28,MATCH(T102,【参考】数式用!$H$4:$I$4,0)+7,0),"")</f>
        <v/>
      </c>
      <c r="V102" s="123"/>
      <c r="W102" s="40" t="s">
        <v>121</v>
      </c>
      <c r="X102" s="124"/>
      <c r="Y102" s="41" t="s">
        <v>122</v>
      </c>
      <c r="Z102" s="124"/>
      <c r="AA102" s="41" t="s">
        <v>123</v>
      </c>
      <c r="AB102" s="124"/>
      <c r="AC102" s="41" t="s">
        <v>122</v>
      </c>
      <c r="AD102" s="124"/>
      <c r="AE102" s="41" t="s">
        <v>124</v>
      </c>
      <c r="AF102" s="105" t="s">
        <v>125</v>
      </c>
      <c r="AG102" s="106" t="str">
        <f t="shared" si="9"/>
        <v/>
      </c>
      <c r="AH102" s="105" t="s">
        <v>47</v>
      </c>
      <c r="AI102" s="107" t="str">
        <f t="shared" si="8"/>
        <v/>
      </c>
      <c r="AJ102" s="66"/>
      <c r="AK102" s="535" t="str">
        <f t="shared" si="10"/>
        <v>○</v>
      </c>
      <c r="AL102" s="536" t="str">
        <f t="shared" si="11"/>
        <v/>
      </c>
      <c r="AM102" s="537"/>
      <c r="AN102" s="537"/>
      <c r="AO102" s="537"/>
      <c r="AP102" s="537"/>
      <c r="AQ102" s="537"/>
      <c r="AR102" s="537"/>
      <c r="AS102" s="537"/>
      <c r="AT102" s="537"/>
      <c r="AU102" s="538"/>
    </row>
    <row r="103" spans="1:47" ht="33" customHeight="1" thickBot="1">
      <c r="A103" s="98">
        <f t="shared" si="2"/>
        <v>93</v>
      </c>
      <c r="B103" s="1095" t="str">
        <f>IF(基本情報入力シート!C146="","",基本情報入力シート!C146)</f>
        <v/>
      </c>
      <c r="C103" s="1096"/>
      <c r="D103" s="1096"/>
      <c r="E103" s="1096"/>
      <c r="F103" s="1096"/>
      <c r="G103" s="1096"/>
      <c r="H103" s="1096"/>
      <c r="I103" s="1096"/>
      <c r="J103" s="1096"/>
      <c r="K103" s="1097"/>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2" t="str">
        <f>IF(基本情報入力シート!Z146="","",基本情報入力シート!Z146)</f>
        <v/>
      </c>
      <c r="R103" s="533" t="str">
        <f>IF(基本情報入力シート!AA146="","",基本情報入力シート!AA146)</f>
        <v/>
      </c>
      <c r="S103" s="120"/>
      <c r="T103" s="121"/>
      <c r="U103" s="534" t="str">
        <f>IFERROR(VLOOKUP(P103,【参考】数式用!$A$5:$I$28,MATCH(T103,【参考】数式用!$H$4:$I$4,0)+7,0),"")</f>
        <v/>
      </c>
      <c r="V103" s="123"/>
      <c r="W103" s="40" t="s">
        <v>121</v>
      </c>
      <c r="X103" s="124"/>
      <c r="Y103" s="41" t="s">
        <v>122</v>
      </c>
      <c r="Z103" s="124"/>
      <c r="AA103" s="41" t="s">
        <v>123</v>
      </c>
      <c r="AB103" s="124"/>
      <c r="AC103" s="41" t="s">
        <v>122</v>
      </c>
      <c r="AD103" s="124"/>
      <c r="AE103" s="41" t="s">
        <v>124</v>
      </c>
      <c r="AF103" s="105" t="s">
        <v>125</v>
      </c>
      <c r="AG103" s="106" t="str">
        <f t="shared" si="9"/>
        <v/>
      </c>
      <c r="AH103" s="105" t="s">
        <v>47</v>
      </c>
      <c r="AI103" s="107" t="str">
        <f t="shared" si="8"/>
        <v/>
      </c>
      <c r="AJ103" s="66"/>
      <c r="AK103" s="535" t="str">
        <f t="shared" si="10"/>
        <v>○</v>
      </c>
      <c r="AL103" s="536" t="str">
        <f t="shared" si="11"/>
        <v/>
      </c>
      <c r="AM103" s="537"/>
      <c r="AN103" s="537"/>
      <c r="AO103" s="537"/>
      <c r="AP103" s="537"/>
      <c r="AQ103" s="537"/>
      <c r="AR103" s="537"/>
      <c r="AS103" s="537"/>
      <c r="AT103" s="537"/>
      <c r="AU103" s="538"/>
    </row>
    <row r="104" spans="1:47" ht="33" customHeight="1" thickBot="1">
      <c r="A104" s="98">
        <f t="shared" si="2"/>
        <v>94</v>
      </c>
      <c r="B104" s="1095" t="str">
        <f>IF(基本情報入力シート!C147="","",基本情報入力シート!C147)</f>
        <v/>
      </c>
      <c r="C104" s="1096"/>
      <c r="D104" s="1096"/>
      <c r="E104" s="1096"/>
      <c r="F104" s="1096"/>
      <c r="G104" s="1096"/>
      <c r="H104" s="1096"/>
      <c r="I104" s="1096"/>
      <c r="J104" s="1096"/>
      <c r="K104" s="1097"/>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2" t="str">
        <f>IF(基本情報入力シート!Z147="","",基本情報入力シート!Z147)</f>
        <v/>
      </c>
      <c r="R104" s="533" t="str">
        <f>IF(基本情報入力シート!AA147="","",基本情報入力シート!AA147)</f>
        <v/>
      </c>
      <c r="S104" s="120"/>
      <c r="T104" s="121"/>
      <c r="U104" s="534" t="str">
        <f>IFERROR(VLOOKUP(P104,【参考】数式用!$A$5:$I$28,MATCH(T104,【参考】数式用!$H$4:$I$4,0)+7,0),"")</f>
        <v/>
      </c>
      <c r="V104" s="123"/>
      <c r="W104" s="40" t="s">
        <v>121</v>
      </c>
      <c r="X104" s="124"/>
      <c r="Y104" s="41" t="s">
        <v>122</v>
      </c>
      <c r="Z104" s="124"/>
      <c r="AA104" s="41" t="s">
        <v>123</v>
      </c>
      <c r="AB104" s="124"/>
      <c r="AC104" s="41" t="s">
        <v>122</v>
      </c>
      <c r="AD104" s="124"/>
      <c r="AE104" s="41" t="s">
        <v>124</v>
      </c>
      <c r="AF104" s="105" t="s">
        <v>125</v>
      </c>
      <c r="AG104" s="106" t="str">
        <f t="shared" si="9"/>
        <v/>
      </c>
      <c r="AH104" s="105" t="s">
        <v>47</v>
      </c>
      <c r="AI104" s="107" t="str">
        <f t="shared" si="8"/>
        <v/>
      </c>
      <c r="AJ104" s="66"/>
      <c r="AK104" s="535" t="str">
        <f t="shared" si="10"/>
        <v>○</v>
      </c>
      <c r="AL104" s="536" t="str">
        <f t="shared" si="11"/>
        <v/>
      </c>
      <c r="AM104" s="537"/>
      <c r="AN104" s="537"/>
      <c r="AO104" s="537"/>
      <c r="AP104" s="537"/>
      <c r="AQ104" s="537"/>
      <c r="AR104" s="537"/>
      <c r="AS104" s="537"/>
      <c r="AT104" s="537"/>
      <c r="AU104" s="538"/>
    </row>
    <row r="105" spans="1:47" ht="33" customHeight="1" thickBot="1">
      <c r="A105" s="98">
        <f t="shared" si="2"/>
        <v>95</v>
      </c>
      <c r="B105" s="1095" t="str">
        <f>IF(基本情報入力シート!C148="","",基本情報入力シート!C148)</f>
        <v/>
      </c>
      <c r="C105" s="1096"/>
      <c r="D105" s="1096"/>
      <c r="E105" s="1096"/>
      <c r="F105" s="1096"/>
      <c r="G105" s="1096"/>
      <c r="H105" s="1096"/>
      <c r="I105" s="1096"/>
      <c r="J105" s="1096"/>
      <c r="K105" s="1097"/>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2" t="str">
        <f>IF(基本情報入力シート!Z148="","",基本情報入力シート!Z148)</f>
        <v/>
      </c>
      <c r="R105" s="533" t="str">
        <f>IF(基本情報入力シート!AA148="","",基本情報入力シート!AA148)</f>
        <v/>
      </c>
      <c r="S105" s="120"/>
      <c r="T105" s="121"/>
      <c r="U105" s="534" t="str">
        <f>IFERROR(VLOOKUP(P105,【参考】数式用!$A$5:$I$28,MATCH(T105,【参考】数式用!$H$4:$I$4,0)+7,0),"")</f>
        <v/>
      </c>
      <c r="V105" s="123"/>
      <c r="W105" s="40" t="s">
        <v>121</v>
      </c>
      <c r="X105" s="124"/>
      <c r="Y105" s="41" t="s">
        <v>122</v>
      </c>
      <c r="Z105" s="124"/>
      <c r="AA105" s="41" t="s">
        <v>123</v>
      </c>
      <c r="AB105" s="124"/>
      <c r="AC105" s="41" t="s">
        <v>122</v>
      </c>
      <c r="AD105" s="124"/>
      <c r="AE105" s="41" t="s">
        <v>124</v>
      </c>
      <c r="AF105" s="105" t="s">
        <v>125</v>
      </c>
      <c r="AG105" s="106" t="str">
        <f t="shared" si="9"/>
        <v/>
      </c>
      <c r="AH105" s="105" t="s">
        <v>47</v>
      </c>
      <c r="AI105" s="107" t="str">
        <f t="shared" si="8"/>
        <v/>
      </c>
      <c r="AJ105" s="66"/>
      <c r="AK105" s="535" t="str">
        <f t="shared" si="10"/>
        <v>○</v>
      </c>
      <c r="AL105" s="536" t="str">
        <f t="shared" si="11"/>
        <v/>
      </c>
      <c r="AM105" s="537"/>
      <c r="AN105" s="537"/>
      <c r="AO105" s="537"/>
      <c r="AP105" s="537"/>
      <c r="AQ105" s="537"/>
      <c r="AR105" s="537"/>
      <c r="AS105" s="537"/>
      <c r="AT105" s="537"/>
      <c r="AU105" s="538"/>
    </row>
    <row r="106" spans="1:47" ht="33" customHeight="1" thickBot="1">
      <c r="A106" s="98">
        <f t="shared" si="2"/>
        <v>96</v>
      </c>
      <c r="B106" s="1095" t="str">
        <f>IF(基本情報入力シート!C149="","",基本情報入力シート!C149)</f>
        <v/>
      </c>
      <c r="C106" s="1096"/>
      <c r="D106" s="1096"/>
      <c r="E106" s="1096"/>
      <c r="F106" s="1096"/>
      <c r="G106" s="1096"/>
      <c r="H106" s="1096"/>
      <c r="I106" s="1096"/>
      <c r="J106" s="1096"/>
      <c r="K106" s="1097"/>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2" t="str">
        <f>IF(基本情報入力シート!Z149="","",基本情報入力シート!Z149)</f>
        <v/>
      </c>
      <c r="R106" s="533" t="str">
        <f>IF(基本情報入力シート!AA149="","",基本情報入力シート!AA149)</f>
        <v/>
      </c>
      <c r="S106" s="120"/>
      <c r="T106" s="121"/>
      <c r="U106" s="534" t="str">
        <f>IFERROR(VLOOKUP(P106,【参考】数式用!$A$5:$I$28,MATCH(T106,【参考】数式用!$H$4:$I$4,0)+7,0),"")</f>
        <v/>
      </c>
      <c r="V106" s="123"/>
      <c r="W106" s="40" t="s">
        <v>121</v>
      </c>
      <c r="X106" s="124"/>
      <c r="Y106" s="41" t="s">
        <v>122</v>
      </c>
      <c r="Z106" s="124"/>
      <c r="AA106" s="41" t="s">
        <v>123</v>
      </c>
      <c r="AB106" s="124"/>
      <c r="AC106" s="41" t="s">
        <v>122</v>
      </c>
      <c r="AD106" s="124"/>
      <c r="AE106" s="41" t="s">
        <v>124</v>
      </c>
      <c r="AF106" s="105" t="s">
        <v>125</v>
      </c>
      <c r="AG106" s="106" t="str">
        <f t="shared" si="9"/>
        <v/>
      </c>
      <c r="AH106" s="105" t="s">
        <v>47</v>
      </c>
      <c r="AI106" s="107" t="str">
        <f t="shared" si="8"/>
        <v/>
      </c>
      <c r="AJ106" s="66"/>
      <c r="AK106" s="535" t="str">
        <f t="shared" si="10"/>
        <v>○</v>
      </c>
      <c r="AL106" s="536" t="str">
        <f t="shared" si="11"/>
        <v/>
      </c>
      <c r="AM106" s="537"/>
      <c r="AN106" s="537"/>
      <c r="AO106" s="537"/>
      <c r="AP106" s="537"/>
      <c r="AQ106" s="537"/>
      <c r="AR106" s="537"/>
      <c r="AS106" s="537"/>
      <c r="AT106" s="537"/>
      <c r="AU106" s="538"/>
    </row>
    <row r="107" spans="1:47" ht="33" customHeight="1" thickBot="1">
      <c r="A107" s="98">
        <f t="shared" si="2"/>
        <v>97</v>
      </c>
      <c r="B107" s="1095" t="str">
        <f>IF(基本情報入力シート!C150="","",基本情報入力シート!C150)</f>
        <v/>
      </c>
      <c r="C107" s="1096"/>
      <c r="D107" s="1096"/>
      <c r="E107" s="1096"/>
      <c r="F107" s="1096"/>
      <c r="G107" s="1096"/>
      <c r="H107" s="1096"/>
      <c r="I107" s="1096"/>
      <c r="J107" s="1096"/>
      <c r="K107" s="1097"/>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2" t="str">
        <f>IF(基本情報入力シート!Z150="","",基本情報入力シート!Z150)</f>
        <v/>
      </c>
      <c r="R107" s="533" t="str">
        <f>IF(基本情報入力シート!AA150="","",基本情報入力シート!AA150)</f>
        <v/>
      </c>
      <c r="S107" s="120"/>
      <c r="T107" s="121"/>
      <c r="U107" s="534" t="str">
        <f>IFERROR(VLOOKUP(P107,【参考】数式用!$A$5:$I$28,MATCH(T107,【参考】数式用!$H$4:$I$4,0)+7,0),"")</f>
        <v/>
      </c>
      <c r="V107" s="123"/>
      <c r="W107" s="40" t="s">
        <v>121</v>
      </c>
      <c r="X107" s="124"/>
      <c r="Y107" s="41" t="s">
        <v>122</v>
      </c>
      <c r="Z107" s="124"/>
      <c r="AA107" s="41" t="s">
        <v>123</v>
      </c>
      <c r="AB107" s="124"/>
      <c r="AC107" s="41" t="s">
        <v>122</v>
      </c>
      <c r="AD107" s="124"/>
      <c r="AE107" s="41" t="s">
        <v>124</v>
      </c>
      <c r="AF107" s="105" t="s">
        <v>125</v>
      </c>
      <c r="AG107" s="106" t="str">
        <f t="shared" si="9"/>
        <v/>
      </c>
      <c r="AH107" s="105" t="s">
        <v>47</v>
      </c>
      <c r="AI107" s="107" t="str">
        <f t="shared" si="8"/>
        <v/>
      </c>
      <c r="AJ107" s="66"/>
      <c r="AK107" s="535" t="str">
        <f t="shared" si="10"/>
        <v>○</v>
      </c>
      <c r="AL107" s="536" t="str">
        <f t="shared" si="11"/>
        <v/>
      </c>
      <c r="AM107" s="537"/>
      <c r="AN107" s="537"/>
      <c r="AO107" s="537"/>
      <c r="AP107" s="537"/>
      <c r="AQ107" s="537"/>
      <c r="AR107" s="537"/>
      <c r="AS107" s="537"/>
      <c r="AT107" s="537"/>
      <c r="AU107" s="538"/>
    </row>
    <row r="108" spans="1:47" ht="33" customHeight="1" thickBot="1">
      <c r="A108" s="98">
        <f t="shared" si="2"/>
        <v>98</v>
      </c>
      <c r="B108" s="1095" t="str">
        <f>IF(基本情報入力シート!C151="","",基本情報入力シート!C151)</f>
        <v/>
      </c>
      <c r="C108" s="1096"/>
      <c r="D108" s="1096"/>
      <c r="E108" s="1096"/>
      <c r="F108" s="1096"/>
      <c r="G108" s="1096"/>
      <c r="H108" s="1096"/>
      <c r="I108" s="1096"/>
      <c r="J108" s="1096"/>
      <c r="K108" s="1097"/>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2" t="str">
        <f>IF(基本情報入力シート!Z151="","",基本情報入力シート!Z151)</f>
        <v/>
      </c>
      <c r="R108" s="533" t="str">
        <f>IF(基本情報入力シート!AA151="","",基本情報入力シート!AA151)</f>
        <v/>
      </c>
      <c r="S108" s="120"/>
      <c r="T108" s="121"/>
      <c r="U108" s="534" t="str">
        <f>IFERROR(VLOOKUP(P108,【参考】数式用!$A$5:$I$28,MATCH(T108,【参考】数式用!$H$4:$I$4,0)+7,0),"")</f>
        <v/>
      </c>
      <c r="V108" s="123"/>
      <c r="W108" s="40" t="s">
        <v>121</v>
      </c>
      <c r="X108" s="124"/>
      <c r="Y108" s="41" t="s">
        <v>122</v>
      </c>
      <c r="Z108" s="124"/>
      <c r="AA108" s="41" t="s">
        <v>123</v>
      </c>
      <c r="AB108" s="124"/>
      <c r="AC108" s="41" t="s">
        <v>122</v>
      </c>
      <c r="AD108" s="124"/>
      <c r="AE108" s="41" t="s">
        <v>124</v>
      </c>
      <c r="AF108" s="105" t="s">
        <v>125</v>
      </c>
      <c r="AG108" s="106" t="str">
        <f t="shared" si="9"/>
        <v/>
      </c>
      <c r="AH108" s="105" t="s">
        <v>47</v>
      </c>
      <c r="AI108" s="107" t="str">
        <f t="shared" si="8"/>
        <v/>
      </c>
      <c r="AJ108" s="66"/>
      <c r="AK108" s="535" t="str">
        <f t="shared" si="10"/>
        <v>○</v>
      </c>
      <c r="AL108" s="536" t="str">
        <f t="shared" si="11"/>
        <v/>
      </c>
      <c r="AM108" s="537"/>
      <c r="AN108" s="537"/>
      <c r="AO108" s="537"/>
      <c r="AP108" s="537"/>
      <c r="AQ108" s="537"/>
      <c r="AR108" s="537"/>
      <c r="AS108" s="537"/>
      <c r="AT108" s="537"/>
      <c r="AU108" s="538"/>
    </row>
    <row r="109" spans="1:47" ht="33" customHeight="1" thickBot="1">
      <c r="A109" s="98">
        <f t="shared" si="2"/>
        <v>99</v>
      </c>
      <c r="B109" s="1095" t="str">
        <f>IF(基本情報入力シート!C152="","",基本情報入力シート!C152)</f>
        <v/>
      </c>
      <c r="C109" s="1096"/>
      <c r="D109" s="1096"/>
      <c r="E109" s="1096"/>
      <c r="F109" s="1096"/>
      <c r="G109" s="1096"/>
      <c r="H109" s="1096"/>
      <c r="I109" s="1096"/>
      <c r="J109" s="1096"/>
      <c r="K109" s="1097"/>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2" t="str">
        <f>IF(基本情報入力シート!Z152="","",基本情報入力シート!Z152)</f>
        <v/>
      </c>
      <c r="R109" s="533" t="str">
        <f>IF(基本情報入力シート!AA152="","",基本情報入力シート!AA152)</f>
        <v/>
      </c>
      <c r="S109" s="120"/>
      <c r="T109" s="121"/>
      <c r="U109" s="534" t="str">
        <f>IFERROR(VLOOKUP(P109,【参考】数式用!$A$5:$I$28,MATCH(T109,【参考】数式用!$H$4:$I$4,0)+7,0),"")</f>
        <v/>
      </c>
      <c r="V109" s="123"/>
      <c r="W109" s="40" t="s">
        <v>121</v>
      </c>
      <c r="X109" s="124"/>
      <c r="Y109" s="41" t="s">
        <v>122</v>
      </c>
      <c r="Z109" s="124"/>
      <c r="AA109" s="41" t="s">
        <v>123</v>
      </c>
      <c r="AB109" s="124"/>
      <c r="AC109" s="41" t="s">
        <v>122</v>
      </c>
      <c r="AD109" s="124"/>
      <c r="AE109" s="41" t="s">
        <v>124</v>
      </c>
      <c r="AF109" s="105" t="s">
        <v>125</v>
      </c>
      <c r="AG109" s="106" t="str">
        <f t="shared" si="9"/>
        <v/>
      </c>
      <c r="AH109" s="105" t="s">
        <v>47</v>
      </c>
      <c r="AI109" s="107" t="str">
        <f t="shared" si="8"/>
        <v/>
      </c>
      <c r="AJ109" s="66"/>
      <c r="AK109" s="535" t="str">
        <f t="shared" si="10"/>
        <v>○</v>
      </c>
      <c r="AL109" s="536" t="str">
        <f t="shared" si="11"/>
        <v/>
      </c>
      <c r="AM109" s="537"/>
      <c r="AN109" s="537"/>
      <c r="AO109" s="537"/>
      <c r="AP109" s="537"/>
      <c r="AQ109" s="537"/>
      <c r="AR109" s="537"/>
      <c r="AS109" s="537"/>
      <c r="AT109" s="537"/>
      <c r="AU109" s="538"/>
    </row>
    <row r="110" spans="1:47" ht="33" customHeight="1" thickBot="1">
      <c r="A110" s="109">
        <f t="shared" si="2"/>
        <v>100</v>
      </c>
      <c r="B110" s="1095" t="str">
        <f>IF(基本情報入力シート!C153="","",基本情報入力シート!C153)</f>
        <v/>
      </c>
      <c r="C110" s="1096"/>
      <c r="D110" s="1096"/>
      <c r="E110" s="1096"/>
      <c r="F110" s="1096"/>
      <c r="G110" s="1096"/>
      <c r="H110" s="1096"/>
      <c r="I110" s="1096"/>
      <c r="J110" s="1096"/>
      <c r="K110" s="1097"/>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2" t="str">
        <f>IF(基本情報入力シート!Z153="","",基本情報入力シート!Z153)</f>
        <v/>
      </c>
      <c r="R110" s="533" t="str">
        <f>IF(基本情報入力シート!AA153="","",基本情報入力シート!AA153)</f>
        <v/>
      </c>
      <c r="S110" s="125"/>
      <c r="T110" s="126"/>
      <c r="U110" s="539" t="str">
        <f>IFERROR(VLOOKUP(P110,【参考】数式用!$A$5:$I$28,MATCH(T110,【参考】数式用!$H$4:$I$4,0)+7,0),"")</f>
        <v/>
      </c>
      <c r="V110" s="128"/>
      <c r="W110" s="112" t="s">
        <v>121</v>
      </c>
      <c r="X110" s="129"/>
      <c r="Y110" s="114" t="s">
        <v>122</v>
      </c>
      <c r="Z110" s="129"/>
      <c r="AA110" s="114" t="s">
        <v>123</v>
      </c>
      <c r="AB110" s="129"/>
      <c r="AC110" s="114" t="s">
        <v>122</v>
      </c>
      <c r="AD110" s="129"/>
      <c r="AE110" s="114" t="s">
        <v>124</v>
      </c>
      <c r="AF110" s="116" t="s">
        <v>125</v>
      </c>
      <c r="AG110" s="117" t="str">
        <f t="shared" si="9"/>
        <v/>
      </c>
      <c r="AH110" s="543" t="s">
        <v>47</v>
      </c>
      <c r="AI110" s="540" t="str">
        <f t="shared" si="8"/>
        <v/>
      </c>
      <c r="AJ110" s="66"/>
      <c r="AK110" s="535" t="str">
        <f t="shared" si="10"/>
        <v>○</v>
      </c>
      <c r="AL110" s="536" t="str">
        <f t="shared" si="11"/>
        <v/>
      </c>
      <c r="AM110" s="537"/>
      <c r="AN110" s="537"/>
      <c r="AO110" s="537"/>
      <c r="AP110" s="537"/>
      <c r="AQ110" s="537"/>
      <c r="AR110" s="537"/>
      <c r="AS110" s="537"/>
      <c r="AT110" s="537"/>
      <c r="AU110" s="538"/>
    </row>
    <row r="111" spans="1:47" ht="10.5" customHeight="1"/>
    <row r="112" spans="1:47" ht="20.25" customHeight="1">
      <c r="AI112" s="541"/>
    </row>
    <row r="113" spans="35:35" ht="20.25" customHeight="1">
      <c r="AI113" s="542"/>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R16" sqref="R16"/>
    </sheetView>
  </sheetViews>
  <sheetFormatPr defaultColWidth="2.5" defaultRowHeight="13.5"/>
  <cols>
    <col min="1" max="1" width="5.625" customWidth="1"/>
    <col min="2" max="11" width="2.625" customWidth="1"/>
    <col min="12" max="12" width="21" customWidth="1"/>
    <col min="13" max="13" width="11.75" customWidth="1"/>
    <col min="14" max="14" width="15.875" customWidth="1"/>
    <col min="15" max="15" width="31.25" customWidth="1"/>
    <col min="16" max="16" width="31.375" customWidth="1"/>
    <col min="17" max="17" width="11.625" customWidth="1"/>
    <col min="18" max="18" width="9.625" customWidth="1"/>
    <col min="19" max="19" width="13.625"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6.375" customWidth="1"/>
    <col min="34" max="34" width="7.75" customWidth="1"/>
    <col min="35" max="35" width="2.25" customWidth="1"/>
  </cols>
  <sheetData>
    <row r="1" spans="1:33" ht="21" customHeight="1">
      <c r="A1" s="67" t="s">
        <v>230</v>
      </c>
      <c r="B1" s="66"/>
      <c r="C1" s="66"/>
      <c r="D1" s="66"/>
      <c r="E1" s="66"/>
      <c r="F1" s="66"/>
      <c r="G1" s="67" t="s">
        <v>226</v>
      </c>
      <c r="M1" s="130"/>
      <c r="Q1" s="131"/>
      <c r="R1" s="131"/>
      <c r="S1" s="131"/>
      <c r="T1" s="131"/>
      <c r="U1" s="131"/>
      <c r="V1" s="131"/>
      <c r="W1" s="131"/>
      <c r="X1" s="131"/>
      <c r="Y1" s="131"/>
      <c r="Z1" s="131"/>
      <c r="AA1" s="131"/>
      <c r="AB1" s="131"/>
      <c r="AC1" s="131"/>
      <c r="AD1" s="131"/>
      <c r="AE1" s="131"/>
      <c r="AF1" s="131"/>
      <c r="AG1" s="131"/>
    </row>
    <row r="2" spans="1:33" ht="21" customHeight="1" thickBot="1">
      <c r="B2" s="130"/>
      <c r="C2" s="130"/>
      <c r="D2" s="130"/>
      <c r="E2" s="130"/>
      <c r="F2" s="130"/>
      <c r="G2" s="130"/>
      <c r="H2" s="130"/>
      <c r="I2" s="130"/>
      <c r="J2" s="130"/>
      <c r="K2" s="130"/>
      <c r="L2" s="130"/>
      <c r="M2" s="130"/>
      <c r="N2" s="130"/>
      <c r="O2" s="130"/>
    </row>
    <row r="3" spans="1:33" ht="27" customHeight="1" thickBot="1">
      <c r="A3" s="1113" t="s">
        <v>5</v>
      </c>
      <c r="B3" s="1113"/>
      <c r="C3" s="1114"/>
      <c r="D3" s="1115" t="str">
        <f>IF(基本情報入力シート!M38="","",基本情報入力シート!M38)</f>
        <v/>
      </c>
      <c r="E3" s="1116"/>
      <c r="F3" s="1116"/>
      <c r="G3" s="1116"/>
      <c r="H3" s="1116"/>
      <c r="I3" s="1116"/>
      <c r="J3" s="1116"/>
      <c r="K3" s="1116"/>
      <c r="L3" s="1116"/>
      <c r="M3" s="1116"/>
      <c r="N3" s="1116"/>
      <c r="O3" s="1117"/>
    </row>
    <row r="4" spans="1:33" ht="21" customHeight="1" thickBot="1">
      <c r="A4" s="132"/>
      <c r="B4" s="132"/>
      <c r="C4" s="132"/>
      <c r="D4" s="133"/>
      <c r="E4" s="133"/>
      <c r="F4" s="133"/>
      <c r="G4" s="133"/>
      <c r="H4" s="133"/>
      <c r="I4" s="133"/>
      <c r="J4" s="133"/>
      <c r="K4" s="133"/>
      <c r="L4" s="133"/>
      <c r="M4" s="133"/>
      <c r="N4" s="133"/>
      <c r="O4" s="133"/>
    </row>
    <row r="5" spans="1:33" ht="27.75" customHeight="1" thickBot="1">
      <c r="A5" s="1093" t="s">
        <v>456</v>
      </c>
      <c r="B5" s="1094"/>
      <c r="C5" s="1094"/>
      <c r="D5" s="1094"/>
      <c r="E5" s="1094"/>
      <c r="F5" s="1094"/>
      <c r="G5" s="1094"/>
      <c r="H5" s="1094"/>
      <c r="I5" s="1094"/>
      <c r="J5" s="1094"/>
      <c r="K5" s="1094"/>
      <c r="L5" s="1094"/>
      <c r="M5" s="1094"/>
      <c r="N5" s="1094"/>
      <c r="O5" s="153" t="str">
        <f>IF(SUM(AG11:AG110)=0,"",SUM(AG11:AG110))</f>
        <v/>
      </c>
    </row>
    <row r="6" spans="1:33" ht="21" customHeight="1" thickBot="1">
      <c r="Q6" s="134"/>
      <c r="R6" s="134"/>
      <c r="S6" s="66"/>
      <c r="AG6" s="135"/>
    </row>
    <row r="7" spans="1:33" ht="18" customHeight="1">
      <c r="A7" s="1118"/>
      <c r="B7" s="1120" t="s">
        <v>6</v>
      </c>
      <c r="C7" s="1121"/>
      <c r="D7" s="1121"/>
      <c r="E7" s="1121"/>
      <c r="F7" s="1121"/>
      <c r="G7" s="1121"/>
      <c r="H7" s="1121"/>
      <c r="I7" s="1121"/>
      <c r="J7" s="1121"/>
      <c r="K7" s="1122"/>
      <c r="L7" s="1126" t="s">
        <v>87</v>
      </c>
      <c r="M7" s="1130" t="s">
        <v>130</v>
      </c>
      <c r="N7" s="1131"/>
      <c r="O7" s="1128" t="s">
        <v>97</v>
      </c>
      <c r="P7" s="1107" t="s">
        <v>50</v>
      </c>
      <c r="Q7" s="1109" t="s">
        <v>231</v>
      </c>
      <c r="R7" s="1111" t="s">
        <v>234</v>
      </c>
      <c r="S7" s="1104" t="s">
        <v>328</v>
      </c>
      <c r="T7" s="1105"/>
      <c r="U7" s="1105"/>
      <c r="V7" s="1105"/>
      <c r="W7" s="1105"/>
      <c r="X7" s="1105"/>
      <c r="Y7" s="1105"/>
      <c r="Z7" s="1105"/>
      <c r="AA7" s="1105"/>
      <c r="AB7" s="1105"/>
      <c r="AC7" s="1105"/>
      <c r="AD7" s="1105"/>
      <c r="AE7" s="1105"/>
      <c r="AF7" s="1105"/>
      <c r="AG7" s="1106"/>
    </row>
    <row r="8" spans="1:33" ht="21.75" customHeight="1">
      <c r="A8" s="1119"/>
      <c r="B8" s="1123"/>
      <c r="C8" s="1124"/>
      <c r="D8" s="1124"/>
      <c r="E8" s="1124"/>
      <c r="F8" s="1124"/>
      <c r="G8" s="1124"/>
      <c r="H8" s="1124"/>
      <c r="I8" s="1124"/>
      <c r="J8" s="1124"/>
      <c r="K8" s="1125"/>
      <c r="L8" s="1127"/>
      <c r="M8" s="1132"/>
      <c r="N8" s="1133"/>
      <c r="O8" s="1129"/>
      <c r="P8" s="1108"/>
      <c r="Q8" s="1110"/>
      <c r="R8" s="1112"/>
      <c r="S8" s="1138" t="s">
        <v>78</v>
      </c>
      <c r="T8" s="1068" t="s">
        <v>388</v>
      </c>
      <c r="U8" s="1134" t="s">
        <v>235</v>
      </c>
      <c r="V8" s="1135"/>
      <c r="W8" s="1135"/>
      <c r="X8" s="1135"/>
      <c r="Y8" s="1135"/>
      <c r="Z8" s="1135"/>
      <c r="AA8" s="1135"/>
      <c r="AB8" s="1135"/>
      <c r="AC8" s="1135"/>
      <c r="AD8" s="1135"/>
      <c r="AE8" s="1135"/>
      <c r="AF8" s="1131"/>
      <c r="AG8" s="1092" t="s">
        <v>316</v>
      </c>
    </row>
    <row r="9" spans="1:33" ht="105.75" customHeight="1">
      <c r="A9" s="1119"/>
      <c r="B9" s="1123"/>
      <c r="C9" s="1124"/>
      <c r="D9" s="1124"/>
      <c r="E9" s="1124"/>
      <c r="F9" s="1124"/>
      <c r="G9" s="1124"/>
      <c r="H9" s="1124"/>
      <c r="I9" s="1124"/>
      <c r="J9" s="1124"/>
      <c r="K9" s="1125"/>
      <c r="L9" s="1127"/>
      <c r="M9" s="136" t="s">
        <v>131</v>
      </c>
      <c r="N9" s="136" t="s">
        <v>132</v>
      </c>
      <c r="O9" s="1129"/>
      <c r="P9" s="1108"/>
      <c r="Q9" s="1110"/>
      <c r="R9" s="1112"/>
      <c r="S9" s="1065"/>
      <c r="T9" s="1069"/>
      <c r="U9" s="1136"/>
      <c r="V9" s="1136"/>
      <c r="W9" s="1136"/>
      <c r="X9" s="1136"/>
      <c r="Y9" s="1136"/>
      <c r="Z9" s="1136"/>
      <c r="AA9" s="1136"/>
      <c r="AB9" s="1136"/>
      <c r="AC9" s="1136"/>
      <c r="AD9" s="1136"/>
      <c r="AE9" s="1136"/>
      <c r="AF9" s="1137"/>
      <c r="AG9" s="1070"/>
    </row>
    <row r="10" spans="1:33" ht="14.25">
      <c r="A10" s="137"/>
      <c r="B10" s="138"/>
      <c r="C10" s="139"/>
      <c r="D10" s="139"/>
      <c r="E10" s="139"/>
      <c r="F10" s="139"/>
      <c r="G10" s="139"/>
      <c r="H10" s="139"/>
      <c r="I10" s="139"/>
      <c r="J10" s="139"/>
      <c r="K10" s="140"/>
      <c r="L10" s="141"/>
      <c r="M10" s="141"/>
      <c r="N10" s="141"/>
      <c r="O10" s="142"/>
      <c r="P10" s="143"/>
      <c r="Q10" s="144"/>
      <c r="R10" s="145"/>
      <c r="S10" s="119"/>
      <c r="T10" s="146"/>
      <c r="U10" s="147"/>
      <c r="V10" s="147"/>
      <c r="W10" s="147"/>
      <c r="X10" s="147"/>
      <c r="Y10" s="147"/>
      <c r="Z10" s="147"/>
      <c r="AA10" s="147"/>
      <c r="AB10" s="147"/>
      <c r="AC10" s="147"/>
      <c r="AD10" s="147"/>
      <c r="AE10" s="147"/>
      <c r="AF10" s="147"/>
      <c r="AG10" s="148"/>
    </row>
    <row r="11" spans="1:33" ht="36.75" customHeight="1">
      <c r="A11" s="544">
        <v>1</v>
      </c>
      <c r="B11" s="1139" t="str">
        <f>IF(基本情報入力シート!C54="","",基本情報入力シート!C54)</f>
        <v/>
      </c>
      <c r="C11" s="1140"/>
      <c r="D11" s="1140"/>
      <c r="E11" s="1140"/>
      <c r="F11" s="1140"/>
      <c r="G11" s="1140"/>
      <c r="H11" s="1140"/>
      <c r="I11" s="1140"/>
      <c r="J11" s="1140"/>
      <c r="K11" s="1141"/>
      <c r="L11" s="544" t="str">
        <f>IF(基本情報入力シート!M54="","",基本情報入力シート!M54)</f>
        <v/>
      </c>
      <c r="M11" s="544" t="str">
        <f>IF(基本情報入力シート!R54="","",基本情報入力シート!R54)</f>
        <v/>
      </c>
      <c r="N11" s="544" t="str">
        <f>IF(基本情報入力シート!W54="","",基本情報入力シート!W54)</f>
        <v/>
      </c>
      <c r="O11" s="544" t="str">
        <f>IF(基本情報入力シート!X54="","",基本情報入力シート!X54)</f>
        <v/>
      </c>
      <c r="P11" s="545" t="str">
        <f>IF(基本情報入力シート!Y54="","",基本情報入力シート!Y54)</f>
        <v/>
      </c>
      <c r="Q11" s="532" t="str">
        <f>IF(基本情報入力シート!Z54="","",基本情報入力シート!Z54)</f>
        <v/>
      </c>
      <c r="R11" s="546" t="str">
        <f>IF(基本情報入力シート!AA54="","",基本情報入力シート!AA54)</f>
        <v/>
      </c>
      <c r="S11" s="149"/>
      <c r="T11" s="547" t="str">
        <f>IFERROR(VLOOKUP(P11,【参考】数式用2!$A$3:$C$26,3,FALSE),"")</f>
        <v/>
      </c>
      <c r="U11" s="548" t="s">
        <v>21</v>
      </c>
      <c r="V11" s="150"/>
      <c r="W11" s="549" t="s">
        <v>11</v>
      </c>
      <c r="X11" s="150"/>
      <c r="Y11" s="548" t="s">
        <v>67</v>
      </c>
      <c r="Z11" s="150"/>
      <c r="AA11" s="548" t="s">
        <v>11</v>
      </c>
      <c r="AB11" s="150"/>
      <c r="AC11" s="548" t="s">
        <v>14</v>
      </c>
      <c r="AD11" s="269" t="s">
        <v>30</v>
      </c>
      <c r="AE11" s="550" t="str">
        <f>IF(V11&gt;=1,(Z11*12+AB11)-(V11*12+X11)+1,"")</f>
        <v/>
      </c>
      <c r="AF11" s="269" t="s">
        <v>47</v>
      </c>
      <c r="AG11" s="551" t="str">
        <f>IFERROR(ROUNDDOWN(ROUND(Q11*T11,0)*R11,0)*AE11,"")</f>
        <v/>
      </c>
    </row>
    <row r="12" spans="1:33" ht="36.75" customHeight="1">
      <c r="A12" s="544">
        <f>A11+1</f>
        <v>2</v>
      </c>
      <c r="B12" s="1139" t="str">
        <f>IF(基本情報入力シート!C55="","",基本情報入力シート!C55)</f>
        <v/>
      </c>
      <c r="C12" s="1140"/>
      <c r="D12" s="1140"/>
      <c r="E12" s="1140"/>
      <c r="F12" s="1140"/>
      <c r="G12" s="1140"/>
      <c r="H12" s="1140"/>
      <c r="I12" s="1140"/>
      <c r="J12" s="1140"/>
      <c r="K12" s="1141"/>
      <c r="L12" s="544" t="str">
        <f>IF(基本情報入力シート!M55="","",基本情報入力シート!M55)</f>
        <v/>
      </c>
      <c r="M12" s="544" t="str">
        <f>IF(基本情報入力シート!R55="","",基本情報入力シート!R55)</f>
        <v/>
      </c>
      <c r="N12" s="544" t="str">
        <f>IF(基本情報入力シート!W55="","",基本情報入力シート!W55)</f>
        <v/>
      </c>
      <c r="O12" s="544" t="str">
        <f>IF(基本情報入力シート!X55="","",基本情報入力シート!X55)</f>
        <v/>
      </c>
      <c r="P12" s="545" t="str">
        <f>IF(基本情報入力シート!Y55="","",基本情報入力シート!Y55)</f>
        <v/>
      </c>
      <c r="Q12" s="532" t="str">
        <f>IF(基本情報入力シート!Z55="","",基本情報入力シート!Z55)</f>
        <v/>
      </c>
      <c r="R12" s="546" t="str">
        <f>IF(基本情報入力シート!AA55="","",基本情報入力シート!AA55)</f>
        <v/>
      </c>
      <c r="S12" s="149"/>
      <c r="T12" s="547" t="str">
        <f>IFERROR(VLOOKUP(P12,【参考】数式用2!$A$3:$C$26,3,FALSE),"")</f>
        <v/>
      </c>
      <c r="U12" s="548" t="s">
        <v>21</v>
      </c>
      <c r="V12" s="150"/>
      <c r="W12" s="549" t="s">
        <v>11</v>
      </c>
      <c r="X12" s="150"/>
      <c r="Y12" s="548" t="s">
        <v>67</v>
      </c>
      <c r="Z12" s="150"/>
      <c r="AA12" s="548" t="s">
        <v>11</v>
      </c>
      <c r="AB12" s="150"/>
      <c r="AC12" s="548" t="s">
        <v>14</v>
      </c>
      <c r="AD12" s="269" t="s">
        <v>30</v>
      </c>
      <c r="AE12" s="550" t="str">
        <f t="shared" ref="AE12:AE75" si="0">IF(V12&gt;=1,(Z12*12+AB12)-(V12*12+X12)+1,"")</f>
        <v/>
      </c>
      <c r="AF12" s="269" t="s">
        <v>47</v>
      </c>
      <c r="AG12" s="551" t="str">
        <f t="shared" ref="AG12:AG75" si="1">IFERROR(ROUNDDOWN(ROUND(Q12*T12,0)*R12,0)*AE12,"")</f>
        <v/>
      </c>
    </row>
    <row r="13" spans="1:33" ht="36.75" customHeight="1">
      <c r="A13" s="544">
        <f t="shared" ref="A13:A76" si="2">A12+1</f>
        <v>3</v>
      </c>
      <c r="B13" s="1139" t="str">
        <f>IF(基本情報入力シート!C56="","",基本情報入力シート!C56)</f>
        <v/>
      </c>
      <c r="C13" s="1140"/>
      <c r="D13" s="1140"/>
      <c r="E13" s="1140"/>
      <c r="F13" s="1140"/>
      <c r="G13" s="1140"/>
      <c r="H13" s="1140"/>
      <c r="I13" s="1140"/>
      <c r="J13" s="1140"/>
      <c r="K13" s="1141"/>
      <c r="L13" s="544" t="str">
        <f>IF(基本情報入力シート!M56="","",基本情報入力シート!M56)</f>
        <v/>
      </c>
      <c r="M13" s="544" t="str">
        <f>IF(基本情報入力シート!R56="","",基本情報入力シート!R56)</f>
        <v/>
      </c>
      <c r="N13" s="544" t="str">
        <f>IF(基本情報入力シート!W56="","",基本情報入力シート!W56)</f>
        <v/>
      </c>
      <c r="O13" s="544" t="str">
        <f>IF(基本情報入力シート!X56="","",基本情報入力シート!X56)</f>
        <v/>
      </c>
      <c r="P13" s="545" t="str">
        <f>IF(基本情報入力シート!Y56="","",基本情報入力シート!Y56)</f>
        <v/>
      </c>
      <c r="Q13" s="532" t="str">
        <f>IF(基本情報入力シート!Z56="","",基本情報入力シート!Z56)</f>
        <v/>
      </c>
      <c r="R13" s="546" t="str">
        <f>IF(基本情報入力シート!AA56="","",基本情報入力シート!AA56)</f>
        <v/>
      </c>
      <c r="S13" s="149"/>
      <c r="T13" s="547" t="str">
        <f>IFERROR(VLOOKUP(P13,【参考】数式用2!$A$3:$C$26,3,FALSE),"")</f>
        <v/>
      </c>
      <c r="U13" s="548" t="s">
        <v>21</v>
      </c>
      <c r="V13" s="150"/>
      <c r="W13" s="549" t="s">
        <v>11</v>
      </c>
      <c r="X13" s="150"/>
      <c r="Y13" s="548" t="s">
        <v>67</v>
      </c>
      <c r="Z13" s="150"/>
      <c r="AA13" s="548" t="s">
        <v>11</v>
      </c>
      <c r="AB13" s="150"/>
      <c r="AC13" s="548" t="s">
        <v>14</v>
      </c>
      <c r="AD13" s="269" t="s">
        <v>30</v>
      </c>
      <c r="AE13" s="550" t="str">
        <f t="shared" si="0"/>
        <v/>
      </c>
      <c r="AF13" s="269" t="s">
        <v>47</v>
      </c>
      <c r="AG13" s="551" t="str">
        <f t="shared" si="1"/>
        <v/>
      </c>
    </row>
    <row r="14" spans="1:33" ht="36.75" customHeight="1">
      <c r="A14" s="544">
        <f t="shared" si="2"/>
        <v>4</v>
      </c>
      <c r="B14" s="1139" t="str">
        <f>IF(基本情報入力シート!C57="","",基本情報入力シート!C57)</f>
        <v/>
      </c>
      <c r="C14" s="1140"/>
      <c r="D14" s="1140"/>
      <c r="E14" s="1140"/>
      <c r="F14" s="1140"/>
      <c r="G14" s="1140"/>
      <c r="H14" s="1140"/>
      <c r="I14" s="1140"/>
      <c r="J14" s="1140"/>
      <c r="K14" s="1141"/>
      <c r="L14" s="544" t="str">
        <f>IF(基本情報入力シート!M57="","",基本情報入力シート!M57)</f>
        <v/>
      </c>
      <c r="M14" s="544" t="str">
        <f>IF(基本情報入力シート!R57="","",基本情報入力シート!R57)</f>
        <v/>
      </c>
      <c r="N14" s="544" t="str">
        <f>IF(基本情報入力シート!W57="","",基本情報入力シート!W57)</f>
        <v/>
      </c>
      <c r="O14" s="544" t="str">
        <f>IF(基本情報入力シート!X57="","",基本情報入力シート!X57)</f>
        <v/>
      </c>
      <c r="P14" s="545" t="str">
        <f>IF(基本情報入力シート!Y57="","",基本情報入力シート!Y57)</f>
        <v/>
      </c>
      <c r="Q14" s="532" t="str">
        <f>IF(基本情報入力シート!Z57="","",基本情報入力シート!Z57)</f>
        <v/>
      </c>
      <c r="R14" s="546" t="str">
        <f>IF(基本情報入力シート!AA57="","",基本情報入力シート!AA57)</f>
        <v/>
      </c>
      <c r="S14" s="149"/>
      <c r="T14" s="547" t="str">
        <f>IFERROR(VLOOKUP(P14,【参考】数式用2!$A$3:$C$26,3,FALSE),"")</f>
        <v/>
      </c>
      <c r="U14" s="548" t="s">
        <v>21</v>
      </c>
      <c r="V14" s="150"/>
      <c r="W14" s="549" t="s">
        <v>11</v>
      </c>
      <c r="X14" s="150"/>
      <c r="Y14" s="548" t="s">
        <v>67</v>
      </c>
      <c r="Z14" s="150"/>
      <c r="AA14" s="548" t="s">
        <v>11</v>
      </c>
      <c r="AB14" s="150"/>
      <c r="AC14" s="548" t="s">
        <v>14</v>
      </c>
      <c r="AD14" s="269" t="s">
        <v>30</v>
      </c>
      <c r="AE14" s="550" t="str">
        <f t="shared" si="0"/>
        <v/>
      </c>
      <c r="AF14" s="269" t="s">
        <v>47</v>
      </c>
      <c r="AG14" s="551" t="str">
        <f t="shared" si="1"/>
        <v/>
      </c>
    </row>
    <row r="15" spans="1:33" ht="36.75" customHeight="1">
      <c r="A15" s="544">
        <f t="shared" si="2"/>
        <v>5</v>
      </c>
      <c r="B15" s="1139" t="str">
        <f>IF(基本情報入力シート!C58="","",基本情報入力シート!C58)</f>
        <v/>
      </c>
      <c r="C15" s="1140"/>
      <c r="D15" s="1140"/>
      <c r="E15" s="1140"/>
      <c r="F15" s="1140"/>
      <c r="G15" s="1140"/>
      <c r="H15" s="1140"/>
      <c r="I15" s="1140"/>
      <c r="J15" s="1140"/>
      <c r="K15" s="1141"/>
      <c r="L15" s="544" t="str">
        <f>IF(基本情報入力シート!M58="","",基本情報入力シート!M58)</f>
        <v/>
      </c>
      <c r="M15" s="544" t="str">
        <f>IF(基本情報入力シート!R58="","",基本情報入力シート!R58)</f>
        <v/>
      </c>
      <c r="N15" s="544" t="str">
        <f>IF(基本情報入力シート!W58="","",基本情報入力シート!W58)</f>
        <v/>
      </c>
      <c r="O15" s="544" t="str">
        <f>IF(基本情報入力シート!X58="","",基本情報入力シート!X58)</f>
        <v/>
      </c>
      <c r="P15" s="545" t="str">
        <f>IF(基本情報入力シート!Y58="","",基本情報入力シート!Y58)</f>
        <v/>
      </c>
      <c r="Q15" s="532" t="str">
        <f>IF(基本情報入力シート!Z58="","",基本情報入力シート!Z58)</f>
        <v/>
      </c>
      <c r="R15" s="546" t="str">
        <f>IF(基本情報入力シート!AA58="","",基本情報入力シート!AA58)</f>
        <v/>
      </c>
      <c r="S15" s="149"/>
      <c r="T15" s="547" t="str">
        <f>IFERROR(VLOOKUP(P15,【参考】数式用2!$A$3:$C$26,3,FALSE),"")</f>
        <v/>
      </c>
      <c r="U15" s="548" t="s">
        <v>21</v>
      </c>
      <c r="V15" s="150"/>
      <c r="W15" s="549" t="s">
        <v>11</v>
      </c>
      <c r="X15" s="150"/>
      <c r="Y15" s="548" t="s">
        <v>67</v>
      </c>
      <c r="Z15" s="150"/>
      <c r="AA15" s="548" t="s">
        <v>11</v>
      </c>
      <c r="AB15" s="150"/>
      <c r="AC15" s="548" t="s">
        <v>14</v>
      </c>
      <c r="AD15" s="269" t="s">
        <v>30</v>
      </c>
      <c r="AE15" s="550" t="str">
        <f t="shared" si="0"/>
        <v/>
      </c>
      <c r="AF15" s="269" t="s">
        <v>47</v>
      </c>
      <c r="AG15" s="551" t="str">
        <f t="shared" si="1"/>
        <v/>
      </c>
    </row>
    <row r="16" spans="1:33" ht="36.75" customHeight="1">
      <c r="A16" s="544">
        <f t="shared" si="2"/>
        <v>6</v>
      </c>
      <c r="B16" s="1139" t="str">
        <f>IF(基本情報入力シート!C59="","",基本情報入力シート!C59)</f>
        <v/>
      </c>
      <c r="C16" s="1140"/>
      <c r="D16" s="1140"/>
      <c r="E16" s="1140"/>
      <c r="F16" s="1140"/>
      <c r="G16" s="1140"/>
      <c r="H16" s="1140"/>
      <c r="I16" s="1140"/>
      <c r="J16" s="1140"/>
      <c r="K16" s="1141"/>
      <c r="L16" s="544" t="str">
        <f>IF(基本情報入力シート!M59="","",基本情報入力シート!M59)</f>
        <v/>
      </c>
      <c r="M16" s="544" t="str">
        <f>IF(基本情報入力シート!R59="","",基本情報入力シート!R59)</f>
        <v/>
      </c>
      <c r="N16" s="544" t="str">
        <f>IF(基本情報入力シート!W59="","",基本情報入力シート!W59)</f>
        <v/>
      </c>
      <c r="O16" s="544" t="str">
        <f>IF(基本情報入力シート!X59="","",基本情報入力シート!X59)</f>
        <v/>
      </c>
      <c r="P16" s="545" t="str">
        <f>IF(基本情報入力シート!Y59="","",基本情報入力シート!Y59)</f>
        <v/>
      </c>
      <c r="Q16" s="532" t="str">
        <f>IF(基本情報入力シート!Z59="","",基本情報入力シート!Z59)</f>
        <v/>
      </c>
      <c r="R16" s="546" t="str">
        <f>IF(基本情報入力シート!AA59="","",基本情報入力シート!AA59)</f>
        <v/>
      </c>
      <c r="S16" s="149"/>
      <c r="T16" s="547" t="str">
        <f>IFERROR(VLOOKUP(P16,【参考】数式用2!$A$3:$C$26,3,FALSE),"")</f>
        <v/>
      </c>
      <c r="U16" s="548" t="s">
        <v>121</v>
      </c>
      <c r="V16" s="150"/>
      <c r="W16" s="549" t="s">
        <v>122</v>
      </c>
      <c r="X16" s="150"/>
      <c r="Y16" s="548" t="s">
        <v>123</v>
      </c>
      <c r="Z16" s="150"/>
      <c r="AA16" s="548" t="s">
        <v>122</v>
      </c>
      <c r="AB16" s="150"/>
      <c r="AC16" s="548" t="s">
        <v>124</v>
      </c>
      <c r="AD16" s="269" t="s">
        <v>125</v>
      </c>
      <c r="AE16" s="550" t="str">
        <f t="shared" si="0"/>
        <v/>
      </c>
      <c r="AF16" s="269" t="s">
        <v>126</v>
      </c>
      <c r="AG16" s="551" t="str">
        <f t="shared" si="1"/>
        <v/>
      </c>
    </row>
    <row r="17" spans="1:33" ht="36.75" customHeight="1">
      <c r="A17" s="544">
        <f t="shared" si="2"/>
        <v>7</v>
      </c>
      <c r="B17" s="1139" t="str">
        <f>IF(基本情報入力シート!C60="","",基本情報入力シート!C60)</f>
        <v/>
      </c>
      <c r="C17" s="1140"/>
      <c r="D17" s="1140"/>
      <c r="E17" s="1140"/>
      <c r="F17" s="1140"/>
      <c r="G17" s="1140"/>
      <c r="H17" s="1140"/>
      <c r="I17" s="1140"/>
      <c r="J17" s="1140"/>
      <c r="K17" s="1141"/>
      <c r="L17" s="544" t="str">
        <f>IF(基本情報入力シート!M60="","",基本情報入力シート!M60)</f>
        <v/>
      </c>
      <c r="M17" s="544" t="str">
        <f>IF(基本情報入力シート!R60="","",基本情報入力シート!R60)</f>
        <v/>
      </c>
      <c r="N17" s="544" t="str">
        <f>IF(基本情報入力シート!W60="","",基本情報入力シート!W60)</f>
        <v/>
      </c>
      <c r="O17" s="544" t="str">
        <f>IF(基本情報入力シート!X60="","",基本情報入力シート!X60)</f>
        <v/>
      </c>
      <c r="P17" s="545" t="str">
        <f>IF(基本情報入力シート!Y60="","",基本情報入力シート!Y60)</f>
        <v/>
      </c>
      <c r="Q17" s="532" t="str">
        <f>IF(基本情報入力シート!Z60="","",基本情報入力シート!Z60)</f>
        <v/>
      </c>
      <c r="R17" s="546" t="str">
        <f>IF(基本情報入力シート!AA60="","",基本情報入力シート!AA60)</f>
        <v/>
      </c>
      <c r="S17" s="149"/>
      <c r="T17" s="547" t="str">
        <f>IF(P17="","",VLOOKUP(P17,【参考】数式用2!$A$3:$C$26,3,FALSE))</f>
        <v/>
      </c>
      <c r="U17" s="548" t="s">
        <v>121</v>
      </c>
      <c r="V17" s="150"/>
      <c r="W17" s="549" t="s">
        <v>122</v>
      </c>
      <c r="X17" s="150"/>
      <c r="Y17" s="548" t="s">
        <v>123</v>
      </c>
      <c r="Z17" s="150"/>
      <c r="AA17" s="548" t="s">
        <v>122</v>
      </c>
      <c r="AB17" s="150"/>
      <c r="AC17" s="548" t="s">
        <v>124</v>
      </c>
      <c r="AD17" s="269" t="s">
        <v>125</v>
      </c>
      <c r="AE17" s="550" t="str">
        <f t="shared" si="0"/>
        <v/>
      </c>
      <c r="AF17" s="269" t="s">
        <v>126</v>
      </c>
      <c r="AG17" s="551" t="str">
        <f t="shared" si="1"/>
        <v/>
      </c>
    </row>
    <row r="18" spans="1:33" ht="36.75" customHeight="1">
      <c r="A18" s="544">
        <f t="shared" si="2"/>
        <v>8</v>
      </c>
      <c r="B18" s="1139" t="str">
        <f>IF(基本情報入力シート!C61="","",基本情報入力シート!C61)</f>
        <v/>
      </c>
      <c r="C18" s="1140"/>
      <c r="D18" s="1140"/>
      <c r="E18" s="1140"/>
      <c r="F18" s="1140"/>
      <c r="G18" s="1140"/>
      <c r="H18" s="1140"/>
      <c r="I18" s="1140"/>
      <c r="J18" s="1140"/>
      <c r="K18" s="1141"/>
      <c r="L18" s="544" t="str">
        <f>IF(基本情報入力シート!M61="","",基本情報入力シート!M61)</f>
        <v/>
      </c>
      <c r="M18" s="544" t="str">
        <f>IF(基本情報入力シート!R61="","",基本情報入力シート!R61)</f>
        <v/>
      </c>
      <c r="N18" s="544" t="str">
        <f>IF(基本情報入力シート!W61="","",基本情報入力シート!W61)</f>
        <v/>
      </c>
      <c r="O18" s="544" t="str">
        <f>IF(基本情報入力シート!X61="","",基本情報入力シート!X61)</f>
        <v/>
      </c>
      <c r="P18" s="545" t="str">
        <f>IF(基本情報入力シート!Y61="","",基本情報入力シート!Y61)</f>
        <v/>
      </c>
      <c r="Q18" s="532" t="str">
        <f>IF(基本情報入力シート!Z61="","",基本情報入力シート!Z61)</f>
        <v/>
      </c>
      <c r="R18" s="546" t="str">
        <f>IF(基本情報入力シート!AA61="","",基本情報入力シート!AA61)</f>
        <v/>
      </c>
      <c r="S18" s="149"/>
      <c r="T18" s="547" t="str">
        <f>IF(P18="","",VLOOKUP(P18,【参考】数式用2!$A$3:$C$26,3,FALSE))</f>
        <v/>
      </c>
      <c r="U18" s="548" t="s">
        <v>121</v>
      </c>
      <c r="V18" s="150"/>
      <c r="W18" s="549" t="s">
        <v>122</v>
      </c>
      <c r="X18" s="150"/>
      <c r="Y18" s="548" t="s">
        <v>123</v>
      </c>
      <c r="Z18" s="150"/>
      <c r="AA18" s="548" t="s">
        <v>122</v>
      </c>
      <c r="AB18" s="150"/>
      <c r="AC18" s="548" t="s">
        <v>124</v>
      </c>
      <c r="AD18" s="269" t="s">
        <v>125</v>
      </c>
      <c r="AE18" s="550" t="str">
        <f t="shared" si="0"/>
        <v/>
      </c>
      <c r="AF18" s="269" t="s">
        <v>126</v>
      </c>
      <c r="AG18" s="551" t="str">
        <f t="shared" si="1"/>
        <v/>
      </c>
    </row>
    <row r="19" spans="1:33" ht="36.75" customHeight="1">
      <c r="A19" s="544">
        <f t="shared" si="2"/>
        <v>9</v>
      </c>
      <c r="B19" s="1139" t="str">
        <f>IF(基本情報入力シート!C62="","",基本情報入力シート!C62)</f>
        <v/>
      </c>
      <c r="C19" s="1140"/>
      <c r="D19" s="1140"/>
      <c r="E19" s="1140"/>
      <c r="F19" s="1140"/>
      <c r="G19" s="1140"/>
      <c r="H19" s="1140"/>
      <c r="I19" s="1140"/>
      <c r="J19" s="1140"/>
      <c r="K19" s="1141"/>
      <c r="L19" s="544" t="str">
        <f>IF(基本情報入力シート!M62="","",基本情報入力シート!M62)</f>
        <v/>
      </c>
      <c r="M19" s="544" t="str">
        <f>IF(基本情報入力シート!R62="","",基本情報入力シート!R62)</f>
        <v/>
      </c>
      <c r="N19" s="544" t="str">
        <f>IF(基本情報入力シート!W62="","",基本情報入力シート!W62)</f>
        <v/>
      </c>
      <c r="O19" s="544" t="str">
        <f>IF(基本情報入力シート!X62="","",基本情報入力シート!X62)</f>
        <v/>
      </c>
      <c r="P19" s="545" t="str">
        <f>IF(基本情報入力シート!Y62="","",基本情報入力シート!Y62)</f>
        <v/>
      </c>
      <c r="Q19" s="532" t="str">
        <f>IF(基本情報入力シート!Z62="","",基本情報入力シート!Z62)</f>
        <v/>
      </c>
      <c r="R19" s="546" t="str">
        <f>IF(基本情報入力シート!AA62="","",基本情報入力シート!AA62)</f>
        <v/>
      </c>
      <c r="S19" s="149"/>
      <c r="T19" s="547" t="str">
        <f>IF(P19="","",VLOOKUP(P19,【参考】数式用2!$A$3:$C$26,3,FALSE))</f>
        <v/>
      </c>
      <c r="U19" s="548" t="s">
        <v>121</v>
      </c>
      <c r="V19" s="150"/>
      <c r="W19" s="549" t="s">
        <v>122</v>
      </c>
      <c r="X19" s="150"/>
      <c r="Y19" s="548" t="s">
        <v>123</v>
      </c>
      <c r="Z19" s="150"/>
      <c r="AA19" s="548" t="s">
        <v>122</v>
      </c>
      <c r="AB19" s="150"/>
      <c r="AC19" s="548" t="s">
        <v>124</v>
      </c>
      <c r="AD19" s="269" t="s">
        <v>125</v>
      </c>
      <c r="AE19" s="550" t="str">
        <f t="shared" si="0"/>
        <v/>
      </c>
      <c r="AF19" s="269" t="s">
        <v>126</v>
      </c>
      <c r="AG19" s="551" t="str">
        <f t="shared" si="1"/>
        <v/>
      </c>
    </row>
    <row r="20" spans="1:33" ht="36.75" customHeight="1">
      <c r="A20" s="544">
        <f t="shared" si="2"/>
        <v>10</v>
      </c>
      <c r="B20" s="1139" t="str">
        <f>IF(基本情報入力シート!C63="","",基本情報入力シート!C63)</f>
        <v/>
      </c>
      <c r="C20" s="1140"/>
      <c r="D20" s="1140"/>
      <c r="E20" s="1140"/>
      <c r="F20" s="1140"/>
      <c r="G20" s="1140"/>
      <c r="H20" s="1140"/>
      <c r="I20" s="1140"/>
      <c r="J20" s="1140"/>
      <c r="K20" s="1141"/>
      <c r="L20" s="544" t="str">
        <f>IF(基本情報入力シート!M63="","",基本情報入力シート!M63)</f>
        <v/>
      </c>
      <c r="M20" s="544" t="str">
        <f>IF(基本情報入力シート!R63="","",基本情報入力シート!R63)</f>
        <v/>
      </c>
      <c r="N20" s="544" t="str">
        <f>IF(基本情報入力シート!W63="","",基本情報入力シート!W63)</f>
        <v/>
      </c>
      <c r="O20" s="544" t="str">
        <f>IF(基本情報入力シート!X63="","",基本情報入力シート!X63)</f>
        <v/>
      </c>
      <c r="P20" s="545" t="str">
        <f>IF(基本情報入力シート!Y63="","",基本情報入力シート!Y63)</f>
        <v/>
      </c>
      <c r="Q20" s="532" t="str">
        <f>IF(基本情報入力シート!Z63="","",基本情報入力シート!Z63)</f>
        <v/>
      </c>
      <c r="R20" s="546" t="str">
        <f>IF(基本情報入力シート!AA63="","",基本情報入力シート!AA63)</f>
        <v/>
      </c>
      <c r="S20" s="149"/>
      <c r="T20" s="547" t="str">
        <f>IF(P20="","",VLOOKUP(P20,【参考】数式用2!$A$3:$C$26,3,FALSE))</f>
        <v/>
      </c>
      <c r="U20" s="548" t="s">
        <v>121</v>
      </c>
      <c r="V20" s="150"/>
      <c r="W20" s="549" t="s">
        <v>122</v>
      </c>
      <c r="X20" s="150"/>
      <c r="Y20" s="548" t="s">
        <v>123</v>
      </c>
      <c r="Z20" s="150"/>
      <c r="AA20" s="548" t="s">
        <v>122</v>
      </c>
      <c r="AB20" s="150"/>
      <c r="AC20" s="548" t="s">
        <v>124</v>
      </c>
      <c r="AD20" s="269" t="s">
        <v>125</v>
      </c>
      <c r="AE20" s="550" t="str">
        <f t="shared" si="0"/>
        <v/>
      </c>
      <c r="AF20" s="269" t="s">
        <v>126</v>
      </c>
      <c r="AG20" s="551" t="str">
        <f t="shared" si="1"/>
        <v/>
      </c>
    </row>
    <row r="21" spans="1:33" ht="36.75" customHeight="1">
      <c r="A21" s="544">
        <f t="shared" si="2"/>
        <v>11</v>
      </c>
      <c r="B21" s="1139" t="str">
        <f>IF(基本情報入力シート!C64="","",基本情報入力シート!C64)</f>
        <v/>
      </c>
      <c r="C21" s="1140"/>
      <c r="D21" s="1140"/>
      <c r="E21" s="1140"/>
      <c r="F21" s="1140"/>
      <c r="G21" s="1140"/>
      <c r="H21" s="1140"/>
      <c r="I21" s="1140"/>
      <c r="J21" s="1140"/>
      <c r="K21" s="1141"/>
      <c r="L21" s="544" t="str">
        <f>IF(基本情報入力シート!M64="","",基本情報入力シート!M64)</f>
        <v/>
      </c>
      <c r="M21" s="544" t="str">
        <f>IF(基本情報入力シート!R64="","",基本情報入力シート!R64)</f>
        <v/>
      </c>
      <c r="N21" s="544" t="str">
        <f>IF(基本情報入力シート!W64="","",基本情報入力シート!W64)</f>
        <v/>
      </c>
      <c r="O21" s="544" t="str">
        <f>IF(基本情報入力シート!X64="","",基本情報入力シート!X64)</f>
        <v/>
      </c>
      <c r="P21" s="545" t="str">
        <f>IF(基本情報入力シート!Y64="","",基本情報入力シート!Y64)</f>
        <v/>
      </c>
      <c r="Q21" s="532" t="str">
        <f>IF(基本情報入力シート!Z64="","",基本情報入力シート!Z64)</f>
        <v/>
      </c>
      <c r="R21" s="546" t="str">
        <f>IF(基本情報入力シート!AA64="","",基本情報入力シート!AA64)</f>
        <v/>
      </c>
      <c r="S21" s="149"/>
      <c r="T21" s="547" t="str">
        <f>IF(P21="","",VLOOKUP(P21,【参考】数式用2!$A$3:$C$26,3,FALSE))</f>
        <v/>
      </c>
      <c r="U21" s="548" t="s">
        <v>121</v>
      </c>
      <c r="V21" s="150"/>
      <c r="W21" s="549" t="s">
        <v>122</v>
      </c>
      <c r="X21" s="150"/>
      <c r="Y21" s="548" t="s">
        <v>123</v>
      </c>
      <c r="Z21" s="150"/>
      <c r="AA21" s="548" t="s">
        <v>122</v>
      </c>
      <c r="AB21" s="150"/>
      <c r="AC21" s="548" t="s">
        <v>124</v>
      </c>
      <c r="AD21" s="269" t="s">
        <v>125</v>
      </c>
      <c r="AE21" s="550" t="str">
        <f t="shared" si="0"/>
        <v/>
      </c>
      <c r="AF21" s="269" t="s">
        <v>126</v>
      </c>
      <c r="AG21" s="551" t="str">
        <f t="shared" si="1"/>
        <v/>
      </c>
    </row>
    <row r="22" spans="1:33" ht="36.75" customHeight="1">
      <c r="A22" s="544">
        <f t="shared" si="2"/>
        <v>12</v>
      </c>
      <c r="B22" s="1139" t="str">
        <f>IF(基本情報入力シート!C65="","",基本情報入力シート!C65)</f>
        <v/>
      </c>
      <c r="C22" s="1140"/>
      <c r="D22" s="1140"/>
      <c r="E22" s="1140"/>
      <c r="F22" s="1140"/>
      <c r="G22" s="1140"/>
      <c r="H22" s="1140"/>
      <c r="I22" s="1140"/>
      <c r="J22" s="1140"/>
      <c r="K22" s="1141"/>
      <c r="L22" s="544" t="str">
        <f>IF(基本情報入力シート!M65="","",基本情報入力シート!M65)</f>
        <v/>
      </c>
      <c r="M22" s="544" t="str">
        <f>IF(基本情報入力シート!R65="","",基本情報入力シート!R65)</f>
        <v/>
      </c>
      <c r="N22" s="544" t="str">
        <f>IF(基本情報入力シート!W65="","",基本情報入力シート!W65)</f>
        <v/>
      </c>
      <c r="O22" s="544" t="str">
        <f>IF(基本情報入力シート!X65="","",基本情報入力シート!X65)</f>
        <v/>
      </c>
      <c r="P22" s="545" t="str">
        <f>IF(基本情報入力シート!Y65="","",基本情報入力シート!Y65)</f>
        <v/>
      </c>
      <c r="Q22" s="532" t="str">
        <f>IF(基本情報入力シート!Z65="","",基本情報入力シート!Z65)</f>
        <v/>
      </c>
      <c r="R22" s="546" t="str">
        <f>IF(基本情報入力シート!AA65="","",基本情報入力シート!AA65)</f>
        <v/>
      </c>
      <c r="S22" s="149"/>
      <c r="T22" s="547" t="str">
        <f>IF(P22="","",VLOOKUP(P22,【参考】数式用2!$A$3:$C$26,3,FALSE))</f>
        <v/>
      </c>
      <c r="U22" s="548" t="s">
        <v>121</v>
      </c>
      <c r="V22" s="150"/>
      <c r="W22" s="549" t="s">
        <v>122</v>
      </c>
      <c r="X22" s="150"/>
      <c r="Y22" s="548" t="s">
        <v>123</v>
      </c>
      <c r="Z22" s="150"/>
      <c r="AA22" s="548" t="s">
        <v>122</v>
      </c>
      <c r="AB22" s="150"/>
      <c r="AC22" s="548" t="s">
        <v>124</v>
      </c>
      <c r="AD22" s="269" t="s">
        <v>125</v>
      </c>
      <c r="AE22" s="550" t="str">
        <f t="shared" si="0"/>
        <v/>
      </c>
      <c r="AF22" s="269" t="s">
        <v>126</v>
      </c>
      <c r="AG22" s="551" t="str">
        <f t="shared" si="1"/>
        <v/>
      </c>
    </row>
    <row r="23" spans="1:33" ht="36.75" customHeight="1">
      <c r="A23" s="544">
        <f t="shared" si="2"/>
        <v>13</v>
      </c>
      <c r="B23" s="1139" t="str">
        <f>IF(基本情報入力シート!C66="","",基本情報入力シート!C66)</f>
        <v/>
      </c>
      <c r="C23" s="1140"/>
      <c r="D23" s="1140"/>
      <c r="E23" s="1140"/>
      <c r="F23" s="1140"/>
      <c r="G23" s="1140"/>
      <c r="H23" s="1140"/>
      <c r="I23" s="1140"/>
      <c r="J23" s="1140"/>
      <c r="K23" s="1141"/>
      <c r="L23" s="544" t="str">
        <f>IF(基本情報入力シート!M66="","",基本情報入力シート!M66)</f>
        <v/>
      </c>
      <c r="M23" s="544" t="str">
        <f>IF(基本情報入力シート!R66="","",基本情報入力シート!R66)</f>
        <v/>
      </c>
      <c r="N23" s="544" t="str">
        <f>IF(基本情報入力シート!W66="","",基本情報入力シート!W66)</f>
        <v/>
      </c>
      <c r="O23" s="544" t="str">
        <f>IF(基本情報入力シート!X66="","",基本情報入力シート!X66)</f>
        <v/>
      </c>
      <c r="P23" s="545" t="str">
        <f>IF(基本情報入力シート!Y66="","",基本情報入力シート!Y66)</f>
        <v/>
      </c>
      <c r="Q23" s="532" t="str">
        <f>IF(基本情報入力シート!Z66="","",基本情報入力シート!Z66)</f>
        <v/>
      </c>
      <c r="R23" s="546" t="str">
        <f>IF(基本情報入力シート!AA66="","",基本情報入力シート!AA66)</f>
        <v/>
      </c>
      <c r="S23" s="149"/>
      <c r="T23" s="547" t="str">
        <f>IF(P23="","",VLOOKUP(P23,【参考】数式用2!$A$3:$C$26,3,FALSE))</f>
        <v/>
      </c>
      <c r="U23" s="548" t="s">
        <v>121</v>
      </c>
      <c r="V23" s="150"/>
      <c r="W23" s="549" t="s">
        <v>122</v>
      </c>
      <c r="X23" s="150"/>
      <c r="Y23" s="548" t="s">
        <v>123</v>
      </c>
      <c r="Z23" s="150"/>
      <c r="AA23" s="548" t="s">
        <v>122</v>
      </c>
      <c r="AB23" s="150"/>
      <c r="AC23" s="548" t="s">
        <v>124</v>
      </c>
      <c r="AD23" s="269" t="s">
        <v>125</v>
      </c>
      <c r="AE23" s="550" t="str">
        <f t="shared" si="0"/>
        <v/>
      </c>
      <c r="AF23" s="269" t="s">
        <v>126</v>
      </c>
      <c r="AG23" s="551" t="str">
        <f t="shared" si="1"/>
        <v/>
      </c>
    </row>
    <row r="24" spans="1:33" ht="36.75" customHeight="1">
      <c r="A24" s="544">
        <f t="shared" si="2"/>
        <v>14</v>
      </c>
      <c r="B24" s="1139" t="str">
        <f>IF(基本情報入力シート!C67="","",基本情報入力シート!C67)</f>
        <v/>
      </c>
      <c r="C24" s="1140"/>
      <c r="D24" s="1140"/>
      <c r="E24" s="1140"/>
      <c r="F24" s="1140"/>
      <c r="G24" s="1140"/>
      <c r="H24" s="1140"/>
      <c r="I24" s="1140"/>
      <c r="J24" s="1140"/>
      <c r="K24" s="1141"/>
      <c r="L24" s="544" t="str">
        <f>IF(基本情報入力シート!M67="","",基本情報入力シート!M67)</f>
        <v/>
      </c>
      <c r="M24" s="544" t="str">
        <f>IF(基本情報入力シート!R67="","",基本情報入力シート!R67)</f>
        <v/>
      </c>
      <c r="N24" s="544" t="str">
        <f>IF(基本情報入力シート!W67="","",基本情報入力シート!W67)</f>
        <v/>
      </c>
      <c r="O24" s="544" t="str">
        <f>IF(基本情報入力シート!X67="","",基本情報入力シート!X67)</f>
        <v/>
      </c>
      <c r="P24" s="545" t="str">
        <f>IF(基本情報入力シート!Y67="","",基本情報入力シート!Y67)</f>
        <v/>
      </c>
      <c r="Q24" s="532" t="str">
        <f>IF(基本情報入力シート!Z67="","",基本情報入力シート!Z67)</f>
        <v/>
      </c>
      <c r="R24" s="546" t="str">
        <f>IF(基本情報入力シート!AA67="","",基本情報入力シート!AA67)</f>
        <v/>
      </c>
      <c r="S24" s="149"/>
      <c r="T24" s="547" t="str">
        <f>IF(P24="","",VLOOKUP(P24,【参考】数式用2!$A$3:$C$26,3,FALSE))</f>
        <v/>
      </c>
      <c r="U24" s="548" t="s">
        <v>121</v>
      </c>
      <c r="V24" s="150"/>
      <c r="W24" s="549" t="s">
        <v>122</v>
      </c>
      <c r="X24" s="150"/>
      <c r="Y24" s="548" t="s">
        <v>123</v>
      </c>
      <c r="Z24" s="150"/>
      <c r="AA24" s="548" t="s">
        <v>122</v>
      </c>
      <c r="AB24" s="150"/>
      <c r="AC24" s="548" t="s">
        <v>124</v>
      </c>
      <c r="AD24" s="269" t="s">
        <v>125</v>
      </c>
      <c r="AE24" s="550" t="str">
        <f t="shared" si="0"/>
        <v/>
      </c>
      <c r="AF24" s="269" t="s">
        <v>126</v>
      </c>
      <c r="AG24" s="551" t="str">
        <f t="shared" si="1"/>
        <v/>
      </c>
    </row>
    <row r="25" spans="1:33" ht="36.75" customHeight="1">
      <c r="A25" s="544">
        <f t="shared" si="2"/>
        <v>15</v>
      </c>
      <c r="B25" s="1139" t="str">
        <f>IF(基本情報入力シート!C68="","",基本情報入力シート!C68)</f>
        <v/>
      </c>
      <c r="C25" s="1140"/>
      <c r="D25" s="1140"/>
      <c r="E25" s="1140"/>
      <c r="F25" s="1140"/>
      <c r="G25" s="1140"/>
      <c r="H25" s="1140"/>
      <c r="I25" s="1140"/>
      <c r="J25" s="1140"/>
      <c r="K25" s="1141"/>
      <c r="L25" s="544" t="str">
        <f>IF(基本情報入力シート!M68="","",基本情報入力シート!M68)</f>
        <v/>
      </c>
      <c r="M25" s="544" t="str">
        <f>IF(基本情報入力シート!R68="","",基本情報入力シート!R68)</f>
        <v/>
      </c>
      <c r="N25" s="544" t="str">
        <f>IF(基本情報入力シート!W68="","",基本情報入力シート!W68)</f>
        <v/>
      </c>
      <c r="O25" s="544" t="str">
        <f>IF(基本情報入力シート!X68="","",基本情報入力シート!X68)</f>
        <v/>
      </c>
      <c r="P25" s="545" t="str">
        <f>IF(基本情報入力シート!Y68="","",基本情報入力シート!Y68)</f>
        <v/>
      </c>
      <c r="Q25" s="532" t="str">
        <f>IF(基本情報入力シート!Z68="","",基本情報入力シート!Z68)</f>
        <v/>
      </c>
      <c r="R25" s="546" t="str">
        <f>IF(基本情報入力シート!AA68="","",基本情報入力シート!AA68)</f>
        <v/>
      </c>
      <c r="S25" s="149"/>
      <c r="T25" s="547" t="str">
        <f>IF(P25="","",VLOOKUP(P25,【参考】数式用2!$A$3:$C$26,3,FALSE))</f>
        <v/>
      </c>
      <c r="U25" s="548" t="s">
        <v>121</v>
      </c>
      <c r="V25" s="150"/>
      <c r="W25" s="549" t="s">
        <v>122</v>
      </c>
      <c r="X25" s="150"/>
      <c r="Y25" s="548" t="s">
        <v>123</v>
      </c>
      <c r="Z25" s="150"/>
      <c r="AA25" s="548" t="s">
        <v>122</v>
      </c>
      <c r="AB25" s="150"/>
      <c r="AC25" s="548" t="s">
        <v>124</v>
      </c>
      <c r="AD25" s="269" t="s">
        <v>125</v>
      </c>
      <c r="AE25" s="550" t="str">
        <f t="shared" si="0"/>
        <v/>
      </c>
      <c r="AF25" s="269" t="s">
        <v>126</v>
      </c>
      <c r="AG25" s="551" t="str">
        <f t="shared" si="1"/>
        <v/>
      </c>
    </row>
    <row r="26" spans="1:33" ht="36.75" customHeight="1">
      <c r="A26" s="544">
        <f t="shared" si="2"/>
        <v>16</v>
      </c>
      <c r="B26" s="1139" t="str">
        <f>IF(基本情報入力シート!C69="","",基本情報入力シート!C69)</f>
        <v/>
      </c>
      <c r="C26" s="1140"/>
      <c r="D26" s="1140"/>
      <c r="E26" s="1140"/>
      <c r="F26" s="1140"/>
      <c r="G26" s="1140"/>
      <c r="H26" s="1140"/>
      <c r="I26" s="1140"/>
      <c r="J26" s="1140"/>
      <c r="K26" s="1141"/>
      <c r="L26" s="544" t="str">
        <f>IF(基本情報入力シート!M69="","",基本情報入力シート!M69)</f>
        <v/>
      </c>
      <c r="M26" s="544" t="str">
        <f>IF(基本情報入力シート!R69="","",基本情報入力シート!R69)</f>
        <v/>
      </c>
      <c r="N26" s="544" t="str">
        <f>IF(基本情報入力シート!W69="","",基本情報入力シート!W69)</f>
        <v/>
      </c>
      <c r="O26" s="544" t="str">
        <f>IF(基本情報入力シート!X69="","",基本情報入力シート!X69)</f>
        <v/>
      </c>
      <c r="P26" s="545" t="str">
        <f>IF(基本情報入力シート!Y69="","",基本情報入力シート!Y69)</f>
        <v/>
      </c>
      <c r="Q26" s="532" t="str">
        <f>IF(基本情報入力シート!Z69="","",基本情報入力シート!Z69)</f>
        <v/>
      </c>
      <c r="R26" s="546" t="str">
        <f>IF(基本情報入力シート!AA69="","",基本情報入力シート!AA69)</f>
        <v/>
      </c>
      <c r="S26" s="149"/>
      <c r="T26" s="547" t="str">
        <f>IF(P26="","",VLOOKUP(P26,【参考】数式用2!$A$3:$C$26,3,FALSE))</f>
        <v/>
      </c>
      <c r="U26" s="548" t="s">
        <v>121</v>
      </c>
      <c r="V26" s="150"/>
      <c r="W26" s="549" t="s">
        <v>122</v>
      </c>
      <c r="X26" s="150"/>
      <c r="Y26" s="548" t="s">
        <v>123</v>
      </c>
      <c r="Z26" s="150"/>
      <c r="AA26" s="548" t="s">
        <v>122</v>
      </c>
      <c r="AB26" s="150"/>
      <c r="AC26" s="548" t="s">
        <v>124</v>
      </c>
      <c r="AD26" s="269" t="s">
        <v>125</v>
      </c>
      <c r="AE26" s="550" t="str">
        <f t="shared" si="0"/>
        <v/>
      </c>
      <c r="AF26" s="269" t="s">
        <v>126</v>
      </c>
      <c r="AG26" s="551" t="str">
        <f t="shared" si="1"/>
        <v/>
      </c>
    </row>
    <row r="27" spans="1:33" ht="36.75" customHeight="1">
      <c r="A27" s="544">
        <f t="shared" si="2"/>
        <v>17</v>
      </c>
      <c r="B27" s="1139" t="str">
        <f>IF(基本情報入力シート!C70="","",基本情報入力シート!C70)</f>
        <v/>
      </c>
      <c r="C27" s="1140"/>
      <c r="D27" s="1140"/>
      <c r="E27" s="1140"/>
      <c r="F27" s="1140"/>
      <c r="G27" s="1140"/>
      <c r="H27" s="1140"/>
      <c r="I27" s="1140"/>
      <c r="J27" s="1140"/>
      <c r="K27" s="1141"/>
      <c r="L27" s="544" t="str">
        <f>IF(基本情報入力シート!M70="","",基本情報入力シート!M70)</f>
        <v/>
      </c>
      <c r="M27" s="544" t="str">
        <f>IF(基本情報入力シート!R70="","",基本情報入力シート!R70)</f>
        <v/>
      </c>
      <c r="N27" s="544" t="str">
        <f>IF(基本情報入力シート!W70="","",基本情報入力シート!W70)</f>
        <v/>
      </c>
      <c r="O27" s="544" t="str">
        <f>IF(基本情報入力シート!X70="","",基本情報入力シート!X70)</f>
        <v/>
      </c>
      <c r="P27" s="545" t="str">
        <f>IF(基本情報入力シート!Y70="","",基本情報入力シート!Y70)</f>
        <v/>
      </c>
      <c r="Q27" s="532" t="str">
        <f>IF(基本情報入力シート!Z70="","",基本情報入力シート!Z70)</f>
        <v/>
      </c>
      <c r="R27" s="546" t="str">
        <f>IF(基本情報入力シート!AA70="","",基本情報入力シート!AA70)</f>
        <v/>
      </c>
      <c r="S27" s="149"/>
      <c r="T27" s="547" t="str">
        <f>IF(P27="","",VLOOKUP(P27,【参考】数式用2!$A$3:$C$26,3,FALSE))</f>
        <v/>
      </c>
      <c r="U27" s="548" t="s">
        <v>121</v>
      </c>
      <c r="V27" s="150"/>
      <c r="W27" s="549" t="s">
        <v>122</v>
      </c>
      <c r="X27" s="150"/>
      <c r="Y27" s="548" t="s">
        <v>123</v>
      </c>
      <c r="Z27" s="150"/>
      <c r="AA27" s="548" t="s">
        <v>122</v>
      </c>
      <c r="AB27" s="150"/>
      <c r="AC27" s="548" t="s">
        <v>124</v>
      </c>
      <c r="AD27" s="269" t="s">
        <v>125</v>
      </c>
      <c r="AE27" s="550" t="str">
        <f t="shared" si="0"/>
        <v/>
      </c>
      <c r="AF27" s="269" t="s">
        <v>126</v>
      </c>
      <c r="AG27" s="551" t="str">
        <f t="shared" si="1"/>
        <v/>
      </c>
    </row>
    <row r="28" spans="1:33" ht="36.75" customHeight="1">
      <c r="A28" s="544">
        <f t="shared" si="2"/>
        <v>18</v>
      </c>
      <c r="B28" s="1139" t="str">
        <f>IF(基本情報入力シート!C71="","",基本情報入力シート!C71)</f>
        <v/>
      </c>
      <c r="C28" s="1140"/>
      <c r="D28" s="1140"/>
      <c r="E28" s="1140"/>
      <c r="F28" s="1140"/>
      <c r="G28" s="1140"/>
      <c r="H28" s="1140"/>
      <c r="I28" s="1140"/>
      <c r="J28" s="1140"/>
      <c r="K28" s="1141"/>
      <c r="L28" s="544" t="str">
        <f>IF(基本情報入力シート!M71="","",基本情報入力シート!M71)</f>
        <v/>
      </c>
      <c r="M28" s="544" t="str">
        <f>IF(基本情報入力シート!R71="","",基本情報入力シート!R71)</f>
        <v/>
      </c>
      <c r="N28" s="544" t="str">
        <f>IF(基本情報入力シート!W71="","",基本情報入力シート!W71)</f>
        <v/>
      </c>
      <c r="O28" s="544" t="str">
        <f>IF(基本情報入力シート!X71="","",基本情報入力シート!X71)</f>
        <v/>
      </c>
      <c r="P28" s="545" t="str">
        <f>IF(基本情報入力シート!Y71="","",基本情報入力シート!Y71)</f>
        <v/>
      </c>
      <c r="Q28" s="532" t="str">
        <f>IF(基本情報入力シート!Z71="","",基本情報入力シート!Z71)</f>
        <v/>
      </c>
      <c r="R28" s="546" t="str">
        <f>IF(基本情報入力シート!AA71="","",基本情報入力シート!AA71)</f>
        <v/>
      </c>
      <c r="S28" s="149"/>
      <c r="T28" s="547" t="str">
        <f>IF(P28="","",VLOOKUP(P28,【参考】数式用2!$A$3:$C$26,3,FALSE))</f>
        <v/>
      </c>
      <c r="U28" s="548" t="s">
        <v>121</v>
      </c>
      <c r="V28" s="150"/>
      <c r="W28" s="549" t="s">
        <v>122</v>
      </c>
      <c r="X28" s="150"/>
      <c r="Y28" s="548" t="s">
        <v>123</v>
      </c>
      <c r="Z28" s="150"/>
      <c r="AA28" s="548" t="s">
        <v>122</v>
      </c>
      <c r="AB28" s="150"/>
      <c r="AC28" s="548" t="s">
        <v>124</v>
      </c>
      <c r="AD28" s="269" t="s">
        <v>125</v>
      </c>
      <c r="AE28" s="550" t="str">
        <f t="shared" si="0"/>
        <v/>
      </c>
      <c r="AF28" s="269" t="s">
        <v>126</v>
      </c>
      <c r="AG28" s="551" t="str">
        <f t="shared" si="1"/>
        <v/>
      </c>
    </row>
    <row r="29" spans="1:33" ht="36.75" customHeight="1">
      <c r="A29" s="544">
        <f t="shared" si="2"/>
        <v>19</v>
      </c>
      <c r="B29" s="1139" t="str">
        <f>IF(基本情報入力シート!C72="","",基本情報入力シート!C72)</f>
        <v/>
      </c>
      <c r="C29" s="1140"/>
      <c r="D29" s="1140"/>
      <c r="E29" s="1140"/>
      <c r="F29" s="1140"/>
      <c r="G29" s="1140"/>
      <c r="H29" s="1140"/>
      <c r="I29" s="1140"/>
      <c r="J29" s="1140"/>
      <c r="K29" s="1141"/>
      <c r="L29" s="544" t="str">
        <f>IF(基本情報入力シート!M72="","",基本情報入力シート!M72)</f>
        <v/>
      </c>
      <c r="M29" s="544" t="str">
        <f>IF(基本情報入力シート!R72="","",基本情報入力シート!R72)</f>
        <v/>
      </c>
      <c r="N29" s="544" t="str">
        <f>IF(基本情報入力シート!W72="","",基本情報入力シート!W72)</f>
        <v/>
      </c>
      <c r="O29" s="544" t="str">
        <f>IF(基本情報入力シート!X72="","",基本情報入力シート!X72)</f>
        <v/>
      </c>
      <c r="P29" s="545" t="str">
        <f>IF(基本情報入力シート!Y72="","",基本情報入力シート!Y72)</f>
        <v/>
      </c>
      <c r="Q29" s="532" t="str">
        <f>IF(基本情報入力シート!Z72="","",基本情報入力シート!Z72)</f>
        <v/>
      </c>
      <c r="R29" s="546" t="str">
        <f>IF(基本情報入力シート!AA72="","",基本情報入力シート!AA72)</f>
        <v/>
      </c>
      <c r="S29" s="149"/>
      <c r="T29" s="547" t="str">
        <f>IF(P29="","",VLOOKUP(P29,【参考】数式用2!$A$3:$C$26,3,FALSE))</f>
        <v/>
      </c>
      <c r="U29" s="548" t="s">
        <v>121</v>
      </c>
      <c r="V29" s="150"/>
      <c r="W29" s="549" t="s">
        <v>122</v>
      </c>
      <c r="X29" s="150"/>
      <c r="Y29" s="548" t="s">
        <v>123</v>
      </c>
      <c r="Z29" s="150"/>
      <c r="AA29" s="548" t="s">
        <v>122</v>
      </c>
      <c r="AB29" s="150"/>
      <c r="AC29" s="548" t="s">
        <v>124</v>
      </c>
      <c r="AD29" s="269" t="s">
        <v>125</v>
      </c>
      <c r="AE29" s="550" t="str">
        <f t="shared" si="0"/>
        <v/>
      </c>
      <c r="AF29" s="269" t="s">
        <v>126</v>
      </c>
      <c r="AG29" s="551" t="str">
        <f t="shared" si="1"/>
        <v/>
      </c>
    </row>
    <row r="30" spans="1:33" ht="36.75" customHeight="1">
      <c r="A30" s="544">
        <f t="shared" si="2"/>
        <v>20</v>
      </c>
      <c r="B30" s="1139" t="str">
        <f>IF(基本情報入力シート!C73="","",基本情報入力シート!C73)</f>
        <v/>
      </c>
      <c r="C30" s="1140"/>
      <c r="D30" s="1140"/>
      <c r="E30" s="1140"/>
      <c r="F30" s="1140"/>
      <c r="G30" s="1140"/>
      <c r="H30" s="1140"/>
      <c r="I30" s="1140"/>
      <c r="J30" s="1140"/>
      <c r="K30" s="1141"/>
      <c r="L30" s="544" t="str">
        <f>IF(基本情報入力シート!M73="","",基本情報入力シート!M73)</f>
        <v/>
      </c>
      <c r="M30" s="544" t="str">
        <f>IF(基本情報入力シート!R73="","",基本情報入力シート!R73)</f>
        <v/>
      </c>
      <c r="N30" s="544" t="str">
        <f>IF(基本情報入力シート!W73="","",基本情報入力シート!W73)</f>
        <v/>
      </c>
      <c r="O30" s="544" t="str">
        <f>IF(基本情報入力シート!X73="","",基本情報入力シート!X73)</f>
        <v/>
      </c>
      <c r="P30" s="545" t="str">
        <f>IF(基本情報入力シート!Y73="","",基本情報入力シート!Y73)</f>
        <v/>
      </c>
      <c r="Q30" s="532" t="str">
        <f>IF(基本情報入力シート!Z73="","",基本情報入力シート!Z73)</f>
        <v/>
      </c>
      <c r="R30" s="546" t="str">
        <f>IF(基本情報入力シート!AA73="","",基本情報入力シート!AA73)</f>
        <v/>
      </c>
      <c r="S30" s="149"/>
      <c r="T30" s="547" t="str">
        <f>IF(P30="","",VLOOKUP(P30,【参考】数式用2!$A$3:$C$26,3,FALSE))</f>
        <v/>
      </c>
      <c r="U30" s="548" t="s">
        <v>121</v>
      </c>
      <c r="V30" s="150"/>
      <c r="W30" s="549" t="s">
        <v>122</v>
      </c>
      <c r="X30" s="150"/>
      <c r="Y30" s="548" t="s">
        <v>123</v>
      </c>
      <c r="Z30" s="150"/>
      <c r="AA30" s="548" t="s">
        <v>122</v>
      </c>
      <c r="AB30" s="150"/>
      <c r="AC30" s="548" t="s">
        <v>124</v>
      </c>
      <c r="AD30" s="269" t="s">
        <v>125</v>
      </c>
      <c r="AE30" s="550" t="str">
        <f t="shared" si="0"/>
        <v/>
      </c>
      <c r="AF30" s="269" t="s">
        <v>126</v>
      </c>
      <c r="AG30" s="551" t="str">
        <f t="shared" si="1"/>
        <v/>
      </c>
    </row>
    <row r="31" spans="1:33" ht="36.75" customHeight="1">
      <c r="A31" s="544">
        <f t="shared" si="2"/>
        <v>21</v>
      </c>
      <c r="B31" s="1139" t="str">
        <f>IF(基本情報入力シート!C74="","",基本情報入力シート!C74)</f>
        <v/>
      </c>
      <c r="C31" s="1140"/>
      <c r="D31" s="1140"/>
      <c r="E31" s="1140"/>
      <c r="F31" s="1140"/>
      <c r="G31" s="1140"/>
      <c r="H31" s="1140"/>
      <c r="I31" s="1140"/>
      <c r="J31" s="1140"/>
      <c r="K31" s="1141"/>
      <c r="L31" s="544" t="str">
        <f>IF(基本情報入力シート!M74="","",基本情報入力シート!M74)</f>
        <v/>
      </c>
      <c r="M31" s="544" t="str">
        <f>IF(基本情報入力シート!R74="","",基本情報入力シート!R74)</f>
        <v/>
      </c>
      <c r="N31" s="544" t="str">
        <f>IF(基本情報入力シート!W74="","",基本情報入力シート!W74)</f>
        <v/>
      </c>
      <c r="O31" s="544" t="str">
        <f>IF(基本情報入力シート!X74="","",基本情報入力シート!X74)</f>
        <v/>
      </c>
      <c r="P31" s="545" t="str">
        <f>IF(基本情報入力シート!Y74="","",基本情報入力シート!Y74)</f>
        <v/>
      </c>
      <c r="Q31" s="532" t="str">
        <f>IF(基本情報入力シート!Z74="","",基本情報入力シート!Z74)</f>
        <v/>
      </c>
      <c r="R31" s="546" t="str">
        <f>IF(基本情報入力シート!AA74="","",基本情報入力シート!AA74)</f>
        <v/>
      </c>
      <c r="S31" s="149"/>
      <c r="T31" s="547" t="str">
        <f>IF(P31="","",VLOOKUP(P31,【参考】数式用2!$A$3:$C$26,3,FALSE))</f>
        <v/>
      </c>
      <c r="U31" s="548" t="s">
        <v>121</v>
      </c>
      <c r="V31" s="150"/>
      <c r="W31" s="549" t="s">
        <v>122</v>
      </c>
      <c r="X31" s="150"/>
      <c r="Y31" s="548" t="s">
        <v>123</v>
      </c>
      <c r="Z31" s="150"/>
      <c r="AA31" s="548" t="s">
        <v>122</v>
      </c>
      <c r="AB31" s="150"/>
      <c r="AC31" s="548" t="s">
        <v>124</v>
      </c>
      <c r="AD31" s="269" t="s">
        <v>125</v>
      </c>
      <c r="AE31" s="550" t="str">
        <f t="shared" si="0"/>
        <v/>
      </c>
      <c r="AF31" s="269" t="s">
        <v>126</v>
      </c>
      <c r="AG31" s="551" t="str">
        <f t="shared" si="1"/>
        <v/>
      </c>
    </row>
    <row r="32" spans="1:33" ht="36.75" customHeight="1">
      <c r="A32" s="544">
        <f t="shared" si="2"/>
        <v>22</v>
      </c>
      <c r="B32" s="1139" t="str">
        <f>IF(基本情報入力シート!C75="","",基本情報入力シート!C75)</f>
        <v/>
      </c>
      <c r="C32" s="1140"/>
      <c r="D32" s="1140"/>
      <c r="E32" s="1140"/>
      <c r="F32" s="1140"/>
      <c r="G32" s="1140"/>
      <c r="H32" s="1140"/>
      <c r="I32" s="1140"/>
      <c r="J32" s="1140"/>
      <c r="K32" s="1141"/>
      <c r="L32" s="544" t="str">
        <f>IF(基本情報入力シート!M75="","",基本情報入力シート!M75)</f>
        <v/>
      </c>
      <c r="M32" s="544" t="str">
        <f>IF(基本情報入力シート!R75="","",基本情報入力シート!R75)</f>
        <v/>
      </c>
      <c r="N32" s="544" t="str">
        <f>IF(基本情報入力シート!W75="","",基本情報入力シート!W75)</f>
        <v/>
      </c>
      <c r="O32" s="544" t="str">
        <f>IF(基本情報入力シート!X75="","",基本情報入力シート!X75)</f>
        <v/>
      </c>
      <c r="P32" s="545" t="str">
        <f>IF(基本情報入力シート!Y75="","",基本情報入力シート!Y75)</f>
        <v/>
      </c>
      <c r="Q32" s="532" t="str">
        <f>IF(基本情報入力シート!Z75="","",基本情報入力シート!Z75)</f>
        <v/>
      </c>
      <c r="R32" s="546" t="str">
        <f>IF(基本情報入力シート!AA75="","",基本情報入力シート!AA75)</f>
        <v/>
      </c>
      <c r="S32" s="149"/>
      <c r="T32" s="547" t="str">
        <f>IF(P32="","",VLOOKUP(P32,【参考】数式用2!$A$3:$C$26,3,FALSE))</f>
        <v/>
      </c>
      <c r="U32" s="548" t="s">
        <v>121</v>
      </c>
      <c r="V32" s="150"/>
      <c r="W32" s="549" t="s">
        <v>122</v>
      </c>
      <c r="X32" s="150"/>
      <c r="Y32" s="548" t="s">
        <v>123</v>
      </c>
      <c r="Z32" s="150"/>
      <c r="AA32" s="548" t="s">
        <v>122</v>
      </c>
      <c r="AB32" s="150"/>
      <c r="AC32" s="548" t="s">
        <v>124</v>
      </c>
      <c r="AD32" s="269" t="s">
        <v>125</v>
      </c>
      <c r="AE32" s="550" t="str">
        <f t="shared" si="0"/>
        <v/>
      </c>
      <c r="AF32" s="269" t="s">
        <v>126</v>
      </c>
      <c r="AG32" s="551" t="str">
        <f t="shared" si="1"/>
        <v/>
      </c>
    </row>
    <row r="33" spans="1:33" ht="36.75" customHeight="1">
      <c r="A33" s="544">
        <f t="shared" si="2"/>
        <v>23</v>
      </c>
      <c r="B33" s="1139" t="str">
        <f>IF(基本情報入力シート!C76="","",基本情報入力シート!C76)</f>
        <v/>
      </c>
      <c r="C33" s="1140"/>
      <c r="D33" s="1140"/>
      <c r="E33" s="1140"/>
      <c r="F33" s="1140"/>
      <c r="G33" s="1140"/>
      <c r="H33" s="1140"/>
      <c r="I33" s="1140"/>
      <c r="J33" s="1140"/>
      <c r="K33" s="1141"/>
      <c r="L33" s="544" t="str">
        <f>IF(基本情報入力シート!M76="","",基本情報入力シート!M76)</f>
        <v/>
      </c>
      <c r="M33" s="544" t="str">
        <f>IF(基本情報入力シート!R76="","",基本情報入力シート!R76)</f>
        <v/>
      </c>
      <c r="N33" s="544" t="str">
        <f>IF(基本情報入力シート!W76="","",基本情報入力シート!W76)</f>
        <v/>
      </c>
      <c r="O33" s="544" t="str">
        <f>IF(基本情報入力シート!X76="","",基本情報入力シート!X76)</f>
        <v/>
      </c>
      <c r="P33" s="545" t="str">
        <f>IF(基本情報入力シート!Y76="","",基本情報入力シート!Y76)</f>
        <v/>
      </c>
      <c r="Q33" s="532" t="str">
        <f>IF(基本情報入力シート!Z76="","",基本情報入力シート!Z76)</f>
        <v/>
      </c>
      <c r="R33" s="546" t="str">
        <f>IF(基本情報入力シート!AA76="","",基本情報入力シート!AA76)</f>
        <v/>
      </c>
      <c r="S33" s="149"/>
      <c r="T33" s="547" t="str">
        <f>IF(P33="","",VLOOKUP(P33,【参考】数式用2!$A$3:$C$26,3,FALSE))</f>
        <v/>
      </c>
      <c r="U33" s="548" t="s">
        <v>121</v>
      </c>
      <c r="V33" s="150"/>
      <c r="W33" s="549" t="s">
        <v>122</v>
      </c>
      <c r="X33" s="150"/>
      <c r="Y33" s="548" t="s">
        <v>123</v>
      </c>
      <c r="Z33" s="150"/>
      <c r="AA33" s="548" t="s">
        <v>122</v>
      </c>
      <c r="AB33" s="150"/>
      <c r="AC33" s="548" t="s">
        <v>124</v>
      </c>
      <c r="AD33" s="269" t="s">
        <v>125</v>
      </c>
      <c r="AE33" s="550" t="str">
        <f t="shared" si="0"/>
        <v/>
      </c>
      <c r="AF33" s="269" t="s">
        <v>126</v>
      </c>
      <c r="AG33" s="551" t="str">
        <f t="shared" si="1"/>
        <v/>
      </c>
    </row>
    <row r="34" spans="1:33" ht="36.75" customHeight="1">
      <c r="A34" s="544">
        <f t="shared" si="2"/>
        <v>24</v>
      </c>
      <c r="B34" s="1139" t="str">
        <f>IF(基本情報入力シート!C77="","",基本情報入力シート!C77)</f>
        <v/>
      </c>
      <c r="C34" s="1140"/>
      <c r="D34" s="1140"/>
      <c r="E34" s="1140"/>
      <c r="F34" s="1140"/>
      <c r="G34" s="1140"/>
      <c r="H34" s="1140"/>
      <c r="I34" s="1140"/>
      <c r="J34" s="1140"/>
      <c r="K34" s="1141"/>
      <c r="L34" s="544" t="str">
        <f>IF(基本情報入力シート!M77="","",基本情報入力シート!M77)</f>
        <v/>
      </c>
      <c r="M34" s="544" t="str">
        <f>IF(基本情報入力シート!R77="","",基本情報入力シート!R77)</f>
        <v/>
      </c>
      <c r="N34" s="544" t="str">
        <f>IF(基本情報入力シート!W77="","",基本情報入力シート!W77)</f>
        <v/>
      </c>
      <c r="O34" s="544" t="str">
        <f>IF(基本情報入力シート!X77="","",基本情報入力シート!X77)</f>
        <v/>
      </c>
      <c r="P34" s="545" t="str">
        <f>IF(基本情報入力シート!Y77="","",基本情報入力シート!Y77)</f>
        <v/>
      </c>
      <c r="Q34" s="532" t="str">
        <f>IF(基本情報入力シート!Z77="","",基本情報入力シート!Z77)</f>
        <v/>
      </c>
      <c r="R34" s="546" t="str">
        <f>IF(基本情報入力シート!AA77="","",基本情報入力シート!AA77)</f>
        <v/>
      </c>
      <c r="S34" s="149"/>
      <c r="T34" s="547" t="str">
        <f>IF(P34="","",VLOOKUP(P34,【参考】数式用2!$A$3:$C$26,3,FALSE))</f>
        <v/>
      </c>
      <c r="U34" s="548" t="s">
        <v>121</v>
      </c>
      <c r="V34" s="150"/>
      <c r="W34" s="549" t="s">
        <v>122</v>
      </c>
      <c r="X34" s="150"/>
      <c r="Y34" s="548" t="s">
        <v>123</v>
      </c>
      <c r="Z34" s="150"/>
      <c r="AA34" s="548" t="s">
        <v>122</v>
      </c>
      <c r="AB34" s="150"/>
      <c r="AC34" s="548" t="s">
        <v>124</v>
      </c>
      <c r="AD34" s="269" t="s">
        <v>125</v>
      </c>
      <c r="AE34" s="550" t="str">
        <f t="shared" si="0"/>
        <v/>
      </c>
      <c r="AF34" s="269" t="s">
        <v>126</v>
      </c>
      <c r="AG34" s="551" t="str">
        <f t="shared" si="1"/>
        <v/>
      </c>
    </row>
    <row r="35" spans="1:33" ht="36.75" customHeight="1">
      <c r="A35" s="544">
        <f t="shared" si="2"/>
        <v>25</v>
      </c>
      <c r="B35" s="1139" t="str">
        <f>IF(基本情報入力シート!C78="","",基本情報入力シート!C78)</f>
        <v/>
      </c>
      <c r="C35" s="1140"/>
      <c r="D35" s="1140"/>
      <c r="E35" s="1140"/>
      <c r="F35" s="1140"/>
      <c r="G35" s="1140"/>
      <c r="H35" s="1140"/>
      <c r="I35" s="1140"/>
      <c r="J35" s="1140"/>
      <c r="K35" s="1141"/>
      <c r="L35" s="544" t="str">
        <f>IF(基本情報入力シート!M78="","",基本情報入力シート!M78)</f>
        <v/>
      </c>
      <c r="M35" s="544" t="str">
        <f>IF(基本情報入力シート!R78="","",基本情報入力シート!R78)</f>
        <v/>
      </c>
      <c r="N35" s="544" t="str">
        <f>IF(基本情報入力シート!W78="","",基本情報入力シート!W78)</f>
        <v/>
      </c>
      <c r="O35" s="544" t="str">
        <f>IF(基本情報入力シート!X78="","",基本情報入力シート!X78)</f>
        <v/>
      </c>
      <c r="P35" s="545" t="str">
        <f>IF(基本情報入力シート!Y78="","",基本情報入力シート!Y78)</f>
        <v/>
      </c>
      <c r="Q35" s="532" t="str">
        <f>IF(基本情報入力シート!Z78="","",基本情報入力シート!Z78)</f>
        <v/>
      </c>
      <c r="R35" s="546" t="str">
        <f>IF(基本情報入力シート!AA78="","",基本情報入力シート!AA78)</f>
        <v/>
      </c>
      <c r="S35" s="149"/>
      <c r="T35" s="547" t="str">
        <f>IF(P35="","",VLOOKUP(P35,【参考】数式用2!$A$3:$C$26,3,FALSE))</f>
        <v/>
      </c>
      <c r="U35" s="548" t="s">
        <v>121</v>
      </c>
      <c r="V35" s="150"/>
      <c r="W35" s="549" t="s">
        <v>122</v>
      </c>
      <c r="X35" s="150"/>
      <c r="Y35" s="548" t="s">
        <v>123</v>
      </c>
      <c r="Z35" s="150"/>
      <c r="AA35" s="548" t="s">
        <v>122</v>
      </c>
      <c r="AB35" s="150"/>
      <c r="AC35" s="548" t="s">
        <v>124</v>
      </c>
      <c r="AD35" s="269" t="s">
        <v>125</v>
      </c>
      <c r="AE35" s="550" t="str">
        <f t="shared" si="0"/>
        <v/>
      </c>
      <c r="AF35" s="269" t="s">
        <v>126</v>
      </c>
      <c r="AG35" s="551" t="str">
        <f t="shared" si="1"/>
        <v/>
      </c>
    </row>
    <row r="36" spans="1:33" ht="36.75" customHeight="1">
      <c r="A36" s="544">
        <f t="shared" si="2"/>
        <v>26</v>
      </c>
      <c r="B36" s="1139" t="str">
        <f>IF(基本情報入力シート!C79="","",基本情報入力シート!C79)</f>
        <v/>
      </c>
      <c r="C36" s="1140"/>
      <c r="D36" s="1140"/>
      <c r="E36" s="1140"/>
      <c r="F36" s="1140"/>
      <c r="G36" s="1140"/>
      <c r="H36" s="1140"/>
      <c r="I36" s="1140"/>
      <c r="J36" s="1140"/>
      <c r="K36" s="1141"/>
      <c r="L36" s="544" t="str">
        <f>IF(基本情報入力シート!M79="","",基本情報入力シート!M79)</f>
        <v/>
      </c>
      <c r="M36" s="544" t="str">
        <f>IF(基本情報入力シート!R79="","",基本情報入力シート!R79)</f>
        <v/>
      </c>
      <c r="N36" s="544" t="str">
        <f>IF(基本情報入力シート!W79="","",基本情報入力シート!W79)</f>
        <v/>
      </c>
      <c r="O36" s="544" t="str">
        <f>IF(基本情報入力シート!X79="","",基本情報入力シート!X79)</f>
        <v/>
      </c>
      <c r="P36" s="545" t="str">
        <f>IF(基本情報入力シート!Y79="","",基本情報入力シート!Y79)</f>
        <v/>
      </c>
      <c r="Q36" s="532" t="str">
        <f>IF(基本情報入力シート!Z79="","",基本情報入力シート!Z79)</f>
        <v/>
      </c>
      <c r="R36" s="546" t="str">
        <f>IF(基本情報入力シート!AA79="","",基本情報入力シート!AA79)</f>
        <v/>
      </c>
      <c r="S36" s="149"/>
      <c r="T36" s="547" t="str">
        <f>IF(P36="","",VLOOKUP(P36,【参考】数式用2!$A$3:$C$26,3,FALSE))</f>
        <v/>
      </c>
      <c r="U36" s="548" t="s">
        <v>121</v>
      </c>
      <c r="V36" s="150"/>
      <c r="W36" s="549" t="s">
        <v>122</v>
      </c>
      <c r="X36" s="150"/>
      <c r="Y36" s="548" t="s">
        <v>123</v>
      </c>
      <c r="Z36" s="150"/>
      <c r="AA36" s="548" t="s">
        <v>122</v>
      </c>
      <c r="AB36" s="150"/>
      <c r="AC36" s="548" t="s">
        <v>124</v>
      </c>
      <c r="AD36" s="269" t="s">
        <v>125</v>
      </c>
      <c r="AE36" s="550" t="str">
        <f t="shared" si="0"/>
        <v/>
      </c>
      <c r="AF36" s="269" t="s">
        <v>126</v>
      </c>
      <c r="AG36" s="551" t="str">
        <f t="shared" si="1"/>
        <v/>
      </c>
    </row>
    <row r="37" spans="1:33" ht="36.75" customHeight="1">
      <c r="A37" s="544">
        <f t="shared" si="2"/>
        <v>27</v>
      </c>
      <c r="B37" s="1139" t="str">
        <f>IF(基本情報入力シート!C80="","",基本情報入力シート!C80)</f>
        <v/>
      </c>
      <c r="C37" s="1140"/>
      <c r="D37" s="1140"/>
      <c r="E37" s="1140"/>
      <c r="F37" s="1140"/>
      <c r="G37" s="1140"/>
      <c r="H37" s="1140"/>
      <c r="I37" s="1140"/>
      <c r="J37" s="1140"/>
      <c r="K37" s="1141"/>
      <c r="L37" s="544" t="str">
        <f>IF(基本情報入力シート!M80="","",基本情報入力シート!M80)</f>
        <v/>
      </c>
      <c r="M37" s="544" t="str">
        <f>IF(基本情報入力シート!R80="","",基本情報入力シート!R80)</f>
        <v/>
      </c>
      <c r="N37" s="544" t="str">
        <f>IF(基本情報入力シート!W80="","",基本情報入力シート!W80)</f>
        <v/>
      </c>
      <c r="O37" s="544" t="str">
        <f>IF(基本情報入力シート!X80="","",基本情報入力シート!X80)</f>
        <v/>
      </c>
      <c r="P37" s="545" t="str">
        <f>IF(基本情報入力シート!Y80="","",基本情報入力シート!Y80)</f>
        <v/>
      </c>
      <c r="Q37" s="532" t="str">
        <f>IF(基本情報入力シート!Z80="","",基本情報入力シート!Z80)</f>
        <v/>
      </c>
      <c r="R37" s="546" t="str">
        <f>IF(基本情報入力シート!AA80="","",基本情報入力シート!AA80)</f>
        <v/>
      </c>
      <c r="S37" s="149"/>
      <c r="T37" s="547" t="str">
        <f>IF(P37="","",VLOOKUP(P37,【参考】数式用2!$A$3:$C$26,3,FALSE))</f>
        <v/>
      </c>
      <c r="U37" s="548" t="s">
        <v>121</v>
      </c>
      <c r="V37" s="150"/>
      <c r="W37" s="549" t="s">
        <v>122</v>
      </c>
      <c r="X37" s="150"/>
      <c r="Y37" s="548" t="s">
        <v>123</v>
      </c>
      <c r="Z37" s="150"/>
      <c r="AA37" s="548" t="s">
        <v>122</v>
      </c>
      <c r="AB37" s="150"/>
      <c r="AC37" s="548" t="s">
        <v>124</v>
      </c>
      <c r="AD37" s="269" t="s">
        <v>125</v>
      </c>
      <c r="AE37" s="550" t="str">
        <f t="shared" si="0"/>
        <v/>
      </c>
      <c r="AF37" s="269" t="s">
        <v>126</v>
      </c>
      <c r="AG37" s="551" t="str">
        <f t="shared" si="1"/>
        <v/>
      </c>
    </row>
    <row r="38" spans="1:33" ht="36.75" customHeight="1">
      <c r="A38" s="544">
        <f t="shared" si="2"/>
        <v>28</v>
      </c>
      <c r="B38" s="1139" t="str">
        <f>IF(基本情報入力シート!C81="","",基本情報入力シート!C81)</f>
        <v/>
      </c>
      <c r="C38" s="1140"/>
      <c r="D38" s="1140"/>
      <c r="E38" s="1140"/>
      <c r="F38" s="1140"/>
      <c r="G38" s="1140"/>
      <c r="H38" s="1140"/>
      <c r="I38" s="1140"/>
      <c r="J38" s="1140"/>
      <c r="K38" s="1141"/>
      <c r="L38" s="544" t="str">
        <f>IF(基本情報入力シート!M81="","",基本情報入力シート!M81)</f>
        <v/>
      </c>
      <c r="M38" s="544" t="str">
        <f>IF(基本情報入力シート!R81="","",基本情報入力シート!R81)</f>
        <v/>
      </c>
      <c r="N38" s="544" t="str">
        <f>IF(基本情報入力シート!W81="","",基本情報入力シート!W81)</f>
        <v/>
      </c>
      <c r="O38" s="544" t="str">
        <f>IF(基本情報入力シート!X81="","",基本情報入力シート!X81)</f>
        <v/>
      </c>
      <c r="P38" s="545" t="str">
        <f>IF(基本情報入力シート!Y81="","",基本情報入力シート!Y81)</f>
        <v/>
      </c>
      <c r="Q38" s="532" t="str">
        <f>IF(基本情報入力シート!Z81="","",基本情報入力シート!Z81)</f>
        <v/>
      </c>
      <c r="R38" s="546" t="str">
        <f>IF(基本情報入力シート!AA81="","",基本情報入力シート!AA81)</f>
        <v/>
      </c>
      <c r="S38" s="149"/>
      <c r="T38" s="547" t="str">
        <f>IF(P38="","",VLOOKUP(P38,【参考】数式用2!$A$3:$C$26,3,FALSE))</f>
        <v/>
      </c>
      <c r="U38" s="548" t="s">
        <v>121</v>
      </c>
      <c r="V38" s="150"/>
      <c r="W38" s="549" t="s">
        <v>122</v>
      </c>
      <c r="X38" s="150"/>
      <c r="Y38" s="548" t="s">
        <v>123</v>
      </c>
      <c r="Z38" s="150"/>
      <c r="AA38" s="548" t="s">
        <v>122</v>
      </c>
      <c r="AB38" s="150"/>
      <c r="AC38" s="548" t="s">
        <v>124</v>
      </c>
      <c r="AD38" s="269" t="s">
        <v>125</v>
      </c>
      <c r="AE38" s="550" t="str">
        <f t="shared" si="0"/>
        <v/>
      </c>
      <c r="AF38" s="269" t="s">
        <v>126</v>
      </c>
      <c r="AG38" s="551" t="str">
        <f t="shared" si="1"/>
        <v/>
      </c>
    </row>
    <row r="39" spans="1:33" ht="36.75" customHeight="1">
      <c r="A39" s="544">
        <f t="shared" si="2"/>
        <v>29</v>
      </c>
      <c r="B39" s="1139" t="str">
        <f>IF(基本情報入力シート!C82="","",基本情報入力シート!C82)</f>
        <v/>
      </c>
      <c r="C39" s="1140"/>
      <c r="D39" s="1140"/>
      <c r="E39" s="1140"/>
      <c r="F39" s="1140"/>
      <c r="G39" s="1140"/>
      <c r="H39" s="1140"/>
      <c r="I39" s="1140"/>
      <c r="J39" s="1140"/>
      <c r="K39" s="1141"/>
      <c r="L39" s="544" t="str">
        <f>IF(基本情報入力シート!M82="","",基本情報入力シート!M82)</f>
        <v/>
      </c>
      <c r="M39" s="544" t="str">
        <f>IF(基本情報入力シート!R82="","",基本情報入力シート!R82)</f>
        <v/>
      </c>
      <c r="N39" s="544" t="str">
        <f>IF(基本情報入力シート!W82="","",基本情報入力シート!W82)</f>
        <v/>
      </c>
      <c r="O39" s="544" t="str">
        <f>IF(基本情報入力シート!X82="","",基本情報入力シート!X82)</f>
        <v/>
      </c>
      <c r="P39" s="545" t="str">
        <f>IF(基本情報入力シート!Y82="","",基本情報入力シート!Y82)</f>
        <v/>
      </c>
      <c r="Q39" s="532" t="str">
        <f>IF(基本情報入力シート!Z82="","",基本情報入力シート!Z82)</f>
        <v/>
      </c>
      <c r="R39" s="546" t="str">
        <f>IF(基本情報入力シート!AA82="","",基本情報入力シート!AA82)</f>
        <v/>
      </c>
      <c r="S39" s="149"/>
      <c r="T39" s="547" t="str">
        <f>IF(P39="","",VLOOKUP(P39,【参考】数式用2!$A$3:$C$26,3,FALSE))</f>
        <v/>
      </c>
      <c r="U39" s="548" t="s">
        <v>121</v>
      </c>
      <c r="V39" s="150"/>
      <c r="W39" s="549" t="s">
        <v>122</v>
      </c>
      <c r="X39" s="150"/>
      <c r="Y39" s="548" t="s">
        <v>123</v>
      </c>
      <c r="Z39" s="150"/>
      <c r="AA39" s="548" t="s">
        <v>122</v>
      </c>
      <c r="AB39" s="150"/>
      <c r="AC39" s="548" t="s">
        <v>124</v>
      </c>
      <c r="AD39" s="269" t="s">
        <v>125</v>
      </c>
      <c r="AE39" s="550" t="str">
        <f t="shared" si="0"/>
        <v/>
      </c>
      <c r="AF39" s="269" t="s">
        <v>126</v>
      </c>
      <c r="AG39" s="551" t="str">
        <f t="shared" si="1"/>
        <v/>
      </c>
    </row>
    <row r="40" spans="1:33" ht="36.75" customHeight="1">
      <c r="A40" s="544">
        <f t="shared" si="2"/>
        <v>30</v>
      </c>
      <c r="B40" s="1139" t="str">
        <f>IF(基本情報入力シート!C83="","",基本情報入力シート!C83)</f>
        <v/>
      </c>
      <c r="C40" s="1140"/>
      <c r="D40" s="1140"/>
      <c r="E40" s="1140"/>
      <c r="F40" s="1140"/>
      <c r="G40" s="1140"/>
      <c r="H40" s="1140"/>
      <c r="I40" s="1140"/>
      <c r="J40" s="1140"/>
      <c r="K40" s="1141"/>
      <c r="L40" s="544" t="str">
        <f>IF(基本情報入力シート!M83="","",基本情報入力シート!M83)</f>
        <v/>
      </c>
      <c r="M40" s="544" t="str">
        <f>IF(基本情報入力シート!R83="","",基本情報入力シート!R83)</f>
        <v/>
      </c>
      <c r="N40" s="544" t="str">
        <f>IF(基本情報入力シート!W83="","",基本情報入力シート!W83)</f>
        <v/>
      </c>
      <c r="O40" s="544" t="str">
        <f>IF(基本情報入力シート!X83="","",基本情報入力シート!X83)</f>
        <v/>
      </c>
      <c r="P40" s="545" t="str">
        <f>IF(基本情報入力シート!Y83="","",基本情報入力シート!Y83)</f>
        <v/>
      </c>
      <c r="Q40" s="532" t="str">
        <f>IF(基本情報入力シート!Z83="","",基本情報入力シート!Z83)</f>
        <v/>
      </c>
      <c r="R40" s="546" t="str">
        <f>IF(基本情報入力シート!AA83="","",基本情報入力シート!AA83)</f>
        <v/>
      </c>
      <c r="S40" s="149"/>
      <c r="T40" s="547" t="str">
        <f>IF(P40="","",VLOOKUP(P40,【参考】数式用2!$A$3:$C$26,3,FALSE))</f>
        <v/>
      </c>
      <c r="U40" s="548" t="s">
        <v>121</v>
      </c>
      <c r="V40" s="150"/>
      <c r="W40" s="549" t="s">
        <v>122</v>
      </c>
      <c r="X40" s="150"/>
      <c r="Y40" s="548" t="s">
        <v>123</v>
      </c>
      <c r="Z40" s="150"/>
      <c r="AA40" s="548" t="s">
        <v>122</v>
      </c>
      <c r="AB40" s="150"/>
      <c r="AC40" s="548" t="s">
        <v>124</v>
      </c>
      <c r="AD40" s="269" t="s">
        <v>125</v>
      </c>
      <c r="AE40" s="550" t="str">
        <f t="shared" si="0"/>
        <v/>
      </c>
      <c r="AF40" s="269" t="s">
        <v>126</v>
      </c>
      <c r="AG40" s="551" t="str">
        <f t="shared" si="1"/>
        <v/>
      </c>
    </row>
    <row r="41" spans="1:33" ht="36.75" customHeight="1">
      <c r="A41" s="544">
        <f t="shared" si="2"/>
        <v>31</v>
      </c>
      <c r="B41" s="1139" t="str">
        <f>IF(基本情報入力シート!C84="","",基本情報入力シート!C84)</f>
        <v/>
      </c>
      <c r="C41" s="1140"/>
      <c r="D41" s="1140"/>
      <c r="E41" s="1140"/>
      <c r="F41" s="1140"/>
      <c r="G41" s="1140"/>
      <c r="H41" s="1140"/>
      <c r="I41" s="1140"/>
      <c r="J41" s="1140"/>
      <c r="K41" s="1141"/>
      <c r="L41" s="544" t="str">
        <f>IF(基本情報入力シート!M84="","",基本情報入力シート!M84)</f>
        <v/>
      </c>
      <c r="M41" s="544" t="str">
        <f>IF(基本情報入力シート!R84="","",基本情報入力シート!R84)</f>
        <v/>
      </c>
      <c r="N41" s="544" t="str">
        <f>IF(基本情報入力シート!W84="","",基本情報入力シート!W84)</f>
        <v/>
      </c>
      <c r="O41" s="544" t="str">
        <f>IF(基本情報入力シート!X84="","",基本情報入力シート!X84)</f>
        <v/>
      </c>
      <c r="P41" s="545" t="str">
        <f>IF(基本情報入力シート!Y84="","",基本情報入力シート!Y84)</f>
        <v/>
      </c>
      <c r="Q41" s="532" t="str">
        <f>IF(基本情報入力シート!Z84="","",基本情報入力シート!Z84)</f>
        <v/>
      </c>
      <c r="R41" s="546" t="str">
        <f>IF(基本情報入力シート!AA84="","",基本情報入力シート!AA84)</f>
        <v/>
      </c>
      <c r="S41" s="149"/>
      <c r="T41" s="547" t="str">
        <f>IF(P41="","",VLOOKUP(P41,【参考】数式用2!$A$3:$C$26,3,FALSE))</f>
        <v/>
      </c>
      <c r="U41" s="548" t="s">
        <v>121</v>
      </c>
      <c r="V41" s="150"/>
      <c r="W41" s="549" t="s">
        <v>122</v>
      </c>
      <c r="X41" s="150"/>
      <c r="Y41" s="548" t="s">
        <v>123</v>
      </c>
      <c r="Z41" s="150"/>
      <c r="AA41" s="548" t="s">
        <v>122</v>
      </c>
      <c r="AB41" s="150"/>
      <c r="AC41" s="548" t="s">
        <v>124</v>
      </c>
      <c r="AD41" s="269" t="s">
        <v>125</v>
      </c>
      <c r="AE41" s="550" t="str">
        <f t="shared" si="0"/>
        <v/>
      </c>
      <c r="AF41" s="269" t="s">
        <v>126</v>
      </c>
      <c r="AG41" s="551" t="str">
        <f t="shared" si="1"/>
        <v/>
      </c>
    </row>
    <row r="42" spans="1:33" ht="36.75" customHeight="1">
      <c r="A42" s="544">
        <f t="shared" si="2"/>
        <v>32</v>
      </c>
      <c r="B42" s="1139" t="str">
        <f>IF(基本情報入力シート!C85="","",基本情報入力シート!C85)</f>
        <v/>
      </c>
      <c r="C42" s="1140"/>
      <c r="D42" s="1140"/>
      <c r="E42" s="1140"/>
      <c r="F42" s="1140"/>
      <c r="G42" s="1140"/>
      <c r="H42" s="1140"/>
      <c r="I42" s="1140"/>
      <c r="J42" s="1140"/>
      <c r="K42" s="1141"/>
      <c r="L42" s="544" t="str">
        <f>IF(基本情報入力シート!M85="","",基本情報入力シート!M85)</f>
        <v/>
      </c>
      <c r="M42" s="544" t="str">
        <f>IF(基本情報入力シート!R85="","",基本情報入力シート!R85)</f>
        <v/>
      </c>
      <c r="N42" s="544" t="str">
        <f>IF(基本情報入力シート!W85="","",基本情報入力シート!W85)</f>
        <v/>
      </c>
      <c r="O42" s="544" t="str">
        <f>IF(基本情報入力シート!X85="","",基本情報入力シート!X85)</f>
        <v/>
      </c>
      <c r="P42" s="545" t="str">
        <f>IF(基本情報入力シート!Y85="","",基本情報入力シート!Y85)</f>
        <v/>
      </c>
      <c r="Q42" s="532" t="str">
        <f>IF(基本情報入力シート!Z85="","",基本情報入力シート!Z85)</f>
        <v/>
      </c>
      <c r="R42" s="546" t="str">
        <f>IF(基本情報入力シート!AA85="","",基本情報入力シート!AA85)</f>
        <v/>
      </c>
      <c r="S42" s="149"/>
      <c r="T42" s="547" t="str">
        <f>IF(P42="","",VLOOKUP(P42,【参考】数式用2!$A$3:$C$26,3,FALSE))</f>
        <v/>
      </c>
      <c r="U42" s="548" t="s">
        <v>121</v>
      </c>
      <c r="V42" s="150"/>
      <c r="W42" s="549" t="s">
        <v>122</v>
      </c>
      <c r="X42" s="150"/>
      <c r="Y42" s="548" t="s">
        <v>123</v>
      </c>
      <c r="Z42" s="150"/>
      <c r="AA42" s="548" t="s">
        <v>122</v>
      </c>
      <c r="AB42" s="150"/>
      <c r="AC42" s="548" t="s">
        <v>124</v>
      </c>
      <c r="AD42" s="269" t="s">
        <v>125</v>
      </c>
      <c r="AE42" s="550" t="str">
        <f t="shared" si="0"/>
        <v/>
      </c>
      <c r="AF42" s="269" t="s">
        <v>126</v>
      </c>
      <c r="AG42" s="551" t="str">
        <f t="shared" si="1"/>
        <v/>
      </c>
    </row>
    <row r="43" spans="1:33" ht="36.75" customHeight="1">
      <c r="A43" s="544">
        <f t="shared" si="2"/>
        <v>33</v>
      </c>
      <c r="B43" s="1139" t="str">
        <f>IF(基本情報入力シート!C86="","",基本情報入力シート!C86)</f>
        <v/>
      </c>
      <c r="C43" s="1140"/>
      <c r="D43" s="1140"/>
      <c r="E43" s="1140"/>
      <c r="F43" s="1140"/>
      <c r="G43" s="1140"/>
      <c r="H43" s="1140"/>
      <c r="I43" s="1140"/>
      <c r="J43" s="1140"/>
      <c r="K43" s="1141"/>
      <c r="L43" s="544" t="str">
        <f>IF(基本情報入力シート!M86="","",基本情報入力シート!M86)</f>
        <v/>
      </c>
      <c r="M43" s="544" t="str">
        <f>IF(基本情報入力シート!R86="","",基本情報入力シート!R86)</f>
        <v/>
      </c>
      <c r="N43" s="544" t="str">
        <f>IF(基本情報入力シート!W86="","",基本情報入力シート!W86)</f>
        <v/>
      </c>
      <c r="O43" s="544" t="str">
        <f>IF(基本情報入力シート!X86="","",基本情報入力シート!X86)</f>
        <v/>
      </c>
      <c r="P43" s="545" t="str">
        <f>IF(基本情報入力シート!Y86="","",基本情報入力シート!Y86)</f>
        <v/>
      </c>
      <c r="Q43" s="532" t="str">
        <f>IF(基本情報入力シート!Z86="","",基本情報入力シート!Z86)</f>
        <v/>
      </c>
      <c r="R43" s="546" t="str">
        <f>IF(基本情報入力シート!AA86="","",基本情報入力シート!AA86)</f>
        <v/>
      </c>
      <c r="S43" s="149"/>
      <c r="T43" s="547" t="str">
        <f>IF(P43="","",VLOOKUP(P43,【参考】数式用2!$A$3:$C$26,3,FALSE))</f>
        <v/>
      </c>
      <c r="U43" s="548" t="s">
        <v>121</v>
      </c>
      <c r="V43" s="150"/>
      <c r="W43" s="549" t="s">
        <v>122</v>
      </c>
      <c r="X43" s="150"/>
      <c r="Y43" s="548" t="s">
        <v>123</v>
      </c>
      <c r="Z43" s="150"/>
      <c r="AA43" s="548" t="s">
        <v>122</v>
      </c>
      <c r="AB43" s="150"/>
      <c r="AC43" s="548" t="s">
        <v>124</v>
      </c>
      <c r="AD43" s="269" t="s">
        <v>125</v>
      </c>
      <c r="AE43" s="550" t="str">
        <f t="shared" si="0"/>
        <v/>
      </c>
      <c r="AF43" s="269" t="s">
        <v>126</v>
      </c>
      <c r="AG43" s="551" t="str">
        <f t="shared" si="1"/>
        <v/>
      </c>
    </row>
    <row r="44" spans="1:33" ht="36.75" customHeight="1">
      <c r="A44" s="544">
        <f t="shared" si="2"/>
        <v>34</v>
      </c>
      <c r="B44" s="1139" t="str">
        <f>IF(基本情報入力シート!C87="","",基本情報入力シート!C87)</f>
        <v/>
      </c>
      <c r="C44" s="1140"/>
      <c r="D44" s="1140"/>
      <c r="E44" s="1140"/>
      <c r="F44" s="1140"/>
      <c r="G44" s="1140"/>
      <c r="H44" s="1140"/>
      <c r="I44" s="1140"/>
      <c r="J44" s="1140"/>
      <c r="K44" s="1141"/>
      <c r="L44" s="544" t="str">
        <f>IF(基本情報入力シート!M87="","",基本情報入力シート!M87)</f>
        <v/>
      </c>
      <c r="M44" s="544" t="str">
        <f>IF(基本情報入力シート!R87="","",基本情報入力シート!R87)</f>
        <v/>
      </c>
      <c r="N44" s="544" t="str">
        <f>IF(基本情報入力シート!W87="","",基本情報入力シート!W87)</f>
        <v/>
      </c>
      <c r="O44" s="544" t="str">
        <f>IF(基本情報入力シート!X87="","",基本情報入力シート!X87)</f>
        <v/>
      </c>
      <c r="P44" s="545" t="str">
        <f>IF(基本情報入力シート!Y87="","",基本情報入力シート!Y87)</f>
        <v/>
      </c>
      <c r="Q44" s="532" t="str">
        <f>IF(基本情報入力シート!Z87="","",基本情報入力シート!Z87)</f>
        <v/>
      </c>
      <c r="R44" s="546" t="str">
        <f>IF(基本情報入力シート!AA87="","",基本情報入力シート!AA87)</f>
        <v/>
      </c>
      <c r="S44" s="149"/>
      <c r="T44" s="547" t="str">
        <f>IF(P44="","",VLOOKUP(P44,【参考】数式用2!$A$3:$C$26,3,FALSE))</f>
        <v/>
      </c>
      <c r="U44" s="548" t="s">
        <v>121</v>
      </c>
      <c r="V44" s="150"/>
      <c r="W44" s="549" t="s">
        <v>122</v>
      </c>
      <c r="X44" s="150"/>
      <c r="Y44" s="548" t="s">
        <v>123</v>
      </c>
      <c r="Z44" s="150"/>
      <c r="AA44" s="548" t="s">
        <v>122</v>
      </c>
      <c r="AB44" s="150"/>
      <c r="AC44" s="548" t="s">
        <v>124</v>
      </c>
      <c r="AD44" s="269" t="s">
        <v>125</v>
      </c>
      <c r="AE44" s="550" t="str">
        <f t="shared" si="0"/>
        <v/>
      </c>
      <c r="AF44" s="269" t="s">
        <v>126</v>
      </c>
      <c r="AG44" s="551" t="str">
        <f t="shared" si="1"/>
        <v/>
      </c>
    </row>
    <row r="45" spans="1:33" ht="36.75" customHeight="1">
      <c r="A45" s="544">
        <f t="shared" si="2"/>
        <v>35</v>
      </c>
      <c r="B45" s="1139" t="str">
        <f>IF(基本情報入力シート!C88="","",基本情報入力シート!C88)</f>
        <v/>
      </c>
      <c r="C45" s="1140"/>
      <c r="D45" s="1140"/>
      <c r="E45" s="1140"/>
      <c r="F45" s="1140"/>
      <c r="G45" s="1140"/>
      <c r="H45" s="1140"/>
      <c r="I45" s="1140"/>
      <c r="J45" s="1140"/>
      <c r="K45" s="1141"/>
      <c r="L45" s="544" t="str">
        <f>IF(基本情報入力シート!M88="","",基本情報入力シート!M88)</f>
        <v/>
      </c>
      <c r="M45" s="544" t="str">
        <f>IF(基本情報入力シート!R88="","",基本情報入力シート!R88)</f>
        <v/>
      </c>
      <c r="N45" s="544" t="str">
        <f>IF(基本情報入力シート!W88="","",基本情報入力シート!W88)</f>
        <v/>
      </c>
      <c r="O45" s="544" t="str">
        <f>IF(基本情報入力シート!X88="","",基本情報入力シート!X88)</f>
        <v/>
      </c>
      <c r="P45" s="545" t="str">
        <f>IF(基本情報入力シート!Y88="","",基本情報入力シート!Y88)</f>
        <v/>
      </c>
      <c r="Q45" s="532" t="str">
        <f>IF(基本情報入力シート!Z88="","",基本情報入力シート!Z88)</f>
        <v/>
      </c>
      <c r="R45" s="546" t="str">
        <f>IF(基本情報入力シート!AA88="","",基本情報入力シート!AA88)</f>
        <v/>
      </c>
      <c r="S45" s="149"/>
      <c r="T45" s="547" t="str">
        <f>IF(P45="","",VLOOKUP(P45,【参考】数式用2!$A$3:$C$26,3,FALSE))</f>
        <v/>
      </c>
      <c r="U45" s="548" t="s">
        <v>121</v>
      </c>
      <c r="V45" s="150"/>
      <c r="W45" s="549" t="s">
        <v>122</v>
      </c>
      <c r="X45" s="150"/>
      <c r="Y45" s="548" t="s">
        <v>123</v>
      </c>
      <c r="Z45" s="150"/>
      <c r="AA45" s="548" t="s">
        <v>122</v>
      </c>
      <c r="AB45" s="150"/>
      <c r="AC45" s="548" t="s">
        <v>124</v>
      </c>
      <c r="AD45" s="269" t="s">
        <v>125</v>
      </c>
      <c r="AE45" s="550" t="str">
        <f t="shared" si="0"/>
        <v/>
      </c>
      <c r="AF45" s="269" t="s">
        <v>126</v>
      </c>
      <c r="AG45" s="551" t="str">
        <f t="shared" si="1"/>
        <v/>
      </c>
    </row>
    <row r="46" spans="1:33" ht="36.75" customHeight="1">
      <c r="A46" s="544">
        <f t="shared" si="2"/>
        <v>36</v>
      </c>
      <c r="B46" s="1139" t="str">
        <f>IF(基本情報入力シート!C89="","",基本情報入力シート!C89)</f>
        <v/>
      </c>
      <c r="C46" s="1140"/>
      <c r="D46" s="1140"/>
      <c r="E46" s="1140"/>
      <c r="F46" s="1140"/>
      <c r="G46" s="1140"/>
      <c r="H46" s="1140"/>
      <c r="I46" s="1140"/>
      <c r="J46" s="1140"/>
      <c r="K46" s="1141"/>
      <c r="L46" s="544" t="str">
        <f>IF(基本情報入力シート!M89="","",基本情報入力シート!M89)</f>
        <v/>
      </c>
      <c r="M46" s="544" t="str">
        <f>IF(基本情報入力シート!R89="","",基本情報入力シート!R89)</f>
        <v/>
      </c>
      <c r="N46" s="544" t="str">
        <f>IF(基本情報入力シート!W89="","",基本情報入力シート!W89)</f>
        <v/>
      </c>
      <c r="O46" s="544" t="str">
        <f>IF(基本情報入力シート!X89="","",基本情報入力シート!X89)</f>
        <v/>
      </c>
      <c r="P46" s="545" t="str">
        <f>IF(基本情報入力シート!Y89="","",基本情報入力シート!Y89)</f>
        <v/>
      </c>
      <c r="Q46" s="532" t="str">
        <f>IF(基本情報入力シート!Z89="","",基本情報入力シート!Z89)</f>
        <v/>
      </c>
      <c r="R46" s="546" t="str">
        <f>IF(基本情報入力シート!AA89="","",基本情報入力シート!AA89)</f>
        <v/>
      </c>
      <c r="S46" s="149"/>
      <c r="T46" s="547" t="str">
        <f>IF(P46="","",VLOOKUP(P46,【参考】数式用2!$A$3:$C$26,3,FALSE))</f>
        <v/>
      </c>
      <c r="U46" s="548" t="s">
        <v>121</v>
      </c>
      <c r="V46" s="150"/>
      <c r="W46" s="549" t="s">
        <v>122</v>
      </c>
      <c r="X46" s="150"/>
      <c r="Y46" s="548" t="s">
        <v>123</v>
      </c>
      <c r="Z46" s="150"/>
      <c r="AA46" s="548" t="s">
        <v>122</v>
      </c>
      <c r="AB46" s="150"/>
      <c r="AC46" s="548" t="s">
        <v>124</v>
      </c>
      <c r="AD46" s="269" t="s">
        <v>125</v>
      </c>
      <c r="AE46" s="550" t="str">
        <f t="shared" si="0"/>
        <v/>
      </c>
      <c r="AF46" s="269" t="s">
        <v>126</v>
      </c>
      <c r="AG46" s="551" t="str">
        <f t="shared" si="1"/>
        <v/>
      </c>
    </row>
    <row r="47" spans="1:33" ht="36.75" customHeight="1">
      <c r="A47" s="544">
        <f t="shared" si="2"/>
        <v>37</v>
      </c>
      <c r="B47" s="1139" t="str">
        <f>IF(基本情報入力シート!C90="","",基本情報入力シート!C90)</f>
        <v/>
      </c>
      <c r="C47" s="1140"/>
      <c r="D47" s="1140"/>
      <c r="E47" s="1140"/>
      <c r="F47" s="1140"/>
      <c r="G47" s="1140"/>
      <c r="H47" s="1140"/>
      <c r="I47" s="1140"/>
      <c r="J47" s="1140"/>
      <c r="K47" s="1141"/>
      <c r="L47" s="544" t="str">
        <f>IF(基本情報入力シート!M90="","",基本情報入力シート!M90)</f>
        <v/>
      </c>
      <c r="M47" s="544" t="str">
        <f>IF(基本情報入力シート!R90="","",基本情報入力シート!R90)</f>
        <v/>
      </c>
      <c r="N47" s="544" t="str">
        <f>IF(基本情報入力シート!W90="","",基本情報入力シート!W90)</f>
        <v/>
      </c>
      <c r="O47" s="544" t="str">
        <f>IF(基本情報入力シート!X90="","",基本情報入力シート!X90)</f>
        <v/>
      </c>
      <c r="P47" s="545" t="str">
        <f>IF(基本情報入力シート!Y90="","",基本情報入力シート!Y90)</f>
        <v/>
      </c>
      <c r="Q47" s="532" t="str">
        <f>IF(基本情報入力シート!Z90="","",基本情報入力シート!Z90)</f>
        <v/>
      </c>
      <c r="R47" s="546" t="str">
        <f>IF(基本情報入力シート!AA90="","",基本情報入力シート!AA90)</f>
        <v/>
      </c>
      <c r="S47" s="149"/>
      <c r="T47" s="547" t="str">
        <f>IF(P47="","",VLOOKUP(P47,【参考】数式用2!$A$3:$C$26,3,FALSE))</f>
        <v/>
      </c>
      <c r="U47" s="548" t="s">
        <v>121</v>
      </c>
      <c r="V47" s="150"/>
      <c r="W47" s="549" t="s">
        <v>122</v>
      </c>
      <c r="X47" s="150"/>
      <c r="Y47" s="548" t="s">
        <v>123</v>
      </c>
      <c r="Z47" s="150"/>
      <c r="AA47" s="548" t="s">
        <v>122</v>
      </c>
      <c r="AB47" s="150"/>
      <c r="AC47" s="548" t="s">
        <v>124</v>
      </c>
      <c r="AD47" s="269" t="s">
        <v>125</v>
      </c>
      <c r="AE47" s="550" t="str">
        <f t="shared" si="0"/>
        <v/>
      </c>
      <c r="AF47" s="269" t="s">
        <v>126</v>
      </c>
      <c r="AG47" s="551" t="str">
        <f t="shared" si="1"/>
        <v/>
      </c>
    </row>
    <row r="48" spans="1:33" ht="36.75" customHeight="1">
      <c r="A48" s="544">
        <f t="shared" si="2"/>
        <v>38</v>
      </c>
      <c r="B48" s="1139" t="str">
        <f>IF(基本情報入力シート!C91="","",基本情報入力シート!C91)</f>
        <v/>
      </c>
      <c r="C48" s="1140"/>
      <c r="D48" s="1140"/>
      <c r="E48" s="1140"/>
      <c r="F48" s="1140"/>
      <c r="G48" s="1140"/>
      <c r="H48" s="1140"/>
      <c r="I48" s="1140"/>
      <c r="J48" s="1140"/>
      <c r="K48" s="1141"/>
      <c r="L48" s="544" t="str">
        <f>IF(基本情報入力シート!M91="","",基本情報入力シート!M91)</f>
        <v/>
      </c>
      <c r="M48" s="544" t="str">
        <f>IF(基本情報入力シート!R91="","",基本情報入力シート!R91)</f>
        <v/>
      </c>
      <c r="N48" s="544" t="str">
        <f>IF(基本情報入力シート!W91="","",基本情報入力シート!W91)</f>
        <v/>
      </c>
      <c r="O48" s="544" t="str">
        <f>IF(基本情報入力シート!X91="","",基本情報入力シート!X91)</f>
        <v/>
      </c>
      <c r="P48" s="545" t="str">
        <f>IF(基本情報入力シート!Y91="","",基本情報入力シート!Y91)</f>
        <v/>
      </c>
      <c r="Q48" s="532" t="str">
        <f>IF(基本情報入力シート!Z91="","",基本情報入力シート!Z91)</f>
        <v/>
      </c>
      <c r="R48" s="546" t="str">
        <f>IF(基本情報入力シート!AA91="","",基本情報入力シート!AA91)</f>
        <v/>
      </c>
      <c r="S48" s="149"/>
      <c r="T48" s="547" t="str">
        <f>IF(P48="","",VLOOKUP(P48,【参考】数式用2!$A$3:$C$26,3,FALSE))</f>
        <v/>
      </c>
      <c r="U48" s="548" t="s">
        <v>121</v>
      </c>
      <c r="V48" s="150"/>
      <c r="W48" s="549" t="s">
        <v>122</v>
      </c>
      <c r="X48" s="150"/>
      <c r="Y48" s="548" t="s">
        <v>123</v>
      </c>
      <c r="Z48" s="150"/>
      <c r="AA48" s="548" t="s">
        <v>122</v>
      </c>
      <c r="AB48" s="150"/>
      <c r="AC48" s="548" t="s">
        <v>124</v>
      </c>
      <c r="AD48" s="269" t="s">
        <v>125</v>
      </c>
      <c r="AE48" s="550" t="str">
        <f t="shared" si="0"/>
        <v/>
      </c>
      <c r="AF48" s="269" t="s">
        <v>126</v>
      </c>
      <c r="AG48" s="551" t="str">
        <f t="shared" si="1"/>
        <v/>
      </c>
    </row>
    <row r="49" spans="1:33" ht="36.75" customHeight="1">
      <c r="A49" s="544">
        <f t="shared" si="2"/>
        <v>39</v>
      </c>
      <c r="B49" s="1139" t="str">
        <f>IF(基本情報入力シート!C92="","",基本情報入力シート!C92)</f>
        <v/>
      </c>
      <c r="C49" s="1140"/>
      <c r="D49" s="1140"/>
      <c r="E49" s="1140"/>
      <c r="F49" s="1140"/>
      <c r="G49" s="1140"/>
      <c r="H49" s="1140"/>
      <c r="I49" s="1140"/>
      <c r="J49" s="1140"/>
      <c r="K49" s="1141"/>
      <c r="L49" s="544" t="str">
        <f>IF(基本情報入力シート!M92="","",基本情報入力シート!M92)</f>
        <v/>
      </c>
      <c r="M49" s="544" t="str">
        <f>IF(基本情報入力シート!R92="","",基本情報入力シート!R92)</f>
        <v/>
      </c>
      <c r="N49" s="544" t="str">
        <f>IF(基本情報入力シート!W92="","",基本情報入力シート!W92)</f>
        <v/>
      </c>
      <c r="O49" s="544" t="str">
        <f>IF(基本情報入力シート!X92="","",基本情報入力シート!X92)</f>
        <v/>
      </c>
      <c r="P49" s="545" t="str">
        <f>IF(基本情報入力シート!Y92="","",基本情報入力シート!Y92)</f>
        <v/>
      </c>
      <c r="Q49" s="532" t="str">
        <f>IF(基本情報入力シート!Z92="","",基本情報入力シート!Z92)</f>
        <v/>
      </c>
      <c r="R49" s="546" t="str">
        <f>IF(基本情報入力シート!AA92="","",基本情報入力シート!AA92)</f>
        <v/>
      </c>
      <c r="S49" s="149"/>
      <c r="T49" s="547" t="str">
        <f>IF(P49="","",VLOOKUP(P49,【参考】数式用2!$A$3:$C$26,3,FALSE))</f>
        <v/>
      </c>
      <c r="U49" s="548" t="s">
        <v>121</v>
      </c>
      <c r="V49" s="150"/>
      <c r="W49" s="549" t="s">
        <v>122</v>
      </c>
      <c r="X49" s="150"/>
      <c r="Y49" s="548" t="s">
        <v>123</v>
      </c>
      <c r="Z49" s="150"/>
      <c r="AA49" s="548" t="s">
        <v>122</v>
      </c>
      <c r="AB49" s="150"/>
      <c r="AC49" s="548" t="s">
        <v>124</v>
      </c>
      <c r="AD49" s="269" t="s">
        <v>125</v>
      </c>
      <c r="AE49" s="550" t="str">
        <f t="shared" si="0"/>
        <v/>
      </c>
      <c r="AF49" s="269" t="s">
        <v>126</v>
      </c>
      <c r="AG49" s="551" t="str">
        <f t="shared" si="1"/>
        <v/>
      </c>
    </row>
    <row r="50" spans="1:33" ht="36.75" customHeight="1">
      <c r="A50" s="544">
        <f t="shared" si="2"/>
        <v>40</v>
      </c>
      <c r="B50" s="1139" t="str">
        <f>IF(基本情報入力シート!C93="","",基本情報入力シート!C93)</f>
        <v/>
      </c>
      <c r="C50" s="1140"/>
      <c r="D50" s="1140"/>
      <c r="E50" s="1140"/>
      <c r="F50" s="1140"/>
      <c r="G50" s="1140"/>
      <c r="H50" s="1140"/>
      <c r="I50" s="1140"/>
      <c r="J50" s="1140"/>
      <c r="K50" s="1141"/>
      <c r="L50" s="544" t="str">
        <f>IF(基本情報入力シート!M93="","",基本情報入力シート!M93)</f>
        <v/>
      </c>
      <c r="M50" s="544" t="str">
        <f>IF(基本情報入力シート!R93="","",基本情報入力シート!R93)</f>
        <v/>
      </c>
      <c r="N50" s="544" t="str">
        <f>IF(基本情報入力シート!W93="","",基本情報入力シート!W93)</f>
        <v/>
      </c>
      <c r="O50" s="544" t="str">
        <f>IF(基本情報入力シート!X93="","",基本情報入力シート!X93)</f>
        <v/>
      </c>
      <c r="P50" s="545" t="str">
        <f>IF(基本情報入力シート!Y93="","",基本情報入力シート!Y93)</f>
        <v/>
      </c>
      <c r="Q50" s="532" t="str">
        <f>IF(基本情報入力シート!Z93="","",基本情報入力シート!Z93)</f>
        <v/>
      </c>
      <c r="R50" s="546" t="str">
        <f>IF(基本情報入力シート!AA93="","",基本情報入力シート!AA93)</f>
        <v/>
      </c>
      <c r="S50" s="149"/>
      <c r="T50" s="547" t="str">
        <f>IF(P50="","",VLOOKUP(P50,【参考】数式用2!$A$3:$C$26,3,FALSE))</f>
        <v/>
      </c>
      <c r="U50" s="548" t="s">
        <v>121</v>
      </c>
      <c r="V50" s="150"/>
      <c r="W50" s="549" t="s">
        <v>122</v>
      </c>
      <c r="X50" s="150"/>
      <c r="Y50" s="548" t="s">
        <v>123</v>
      </c>
      <c r="Z50" s="150"/>
      <c r="AA50" s="548" t="s">
        <v>122</v>
      </c>
      <c r="AB50" s="150"/>
      <c r="AC50" s="548" t="s">
        <v>124</v>
      </c>
      <c r="AD50" s="269" t="s">
        <v>125</v>
      </c>
      <c r="AE50" s="550" t="str">
        <f t="shared" si="0"/>
        <v/>
      </c>
      <c r="AF50" s="269" t="s">
        <v>126</v>
      </c>
      <c r="AG50" s="551" t="str">
        <f t="shared" si="1"/>
        <v/>
      </c>
    </row>
    <row r="51" spans="1:33" ht="36.75" customHeight="1">
      <c r="A51" s="544">
        <f t="shared" si="2"/>
        <v>41</v>
      </c>
      <c r="B51" s="1139" t="str">
        <f>IF(基本情報入力シート!C94="","",基本情報入力シート!C94)</f>
        <v/>
      </c>
      <c r="C51" s="1140"/>
      <c r="D51" s="1140"/>
      <c r="E51" s="1140"/>
      <c r="F51" s="1140"/>
      <c r="G51" s="1140"/>
      <c r="H51" s="1140"/>
      <c r="I51" s="1140"/>
      <c r="J51" s="1140"/>
      <c r="K51" s="1141"/>
      <c r="L51" s="544" t="str">
        <f>IF(基本情報入力シート!M94="","",基本情報入力シート!M94)</f>
        <v/>
      </c>
      <c r="M51" s="544" t="str">
        <f>IF(基本情報入力シート!R94="","",基本情報入力シート!R94)</f>
        <v/>
      </c>
      <c r="N51" s="544" t="str">
        <f>IF(基本情報入力シート!W94="","",基本情報入力シート!W94)</f>
        <v/>
      </c>
      <c r="O51" s="544" t="str">
        <f>IF(基本情報入力シート!X94="","",基本情報入力シート!X94)</f>
        <v/>
      </c>
      <c r="P51" s="545" t="str">
        <f>IF(基本情報入力シート!Y94="","",基本情報入力シート!Y94)</f>
        <v/>
      </c>
      <c r="Q51" s="532" t="str">
        <f>IF(基本情報入力シート!Z94="","",基本情報入力シート!Z94)</f>
        <v/>
      </c>
      <c r="R51" s="546" t="str">
        <f>IF(基本情報入力シート!AA94="","",基本情報入力シート!AA94)</f>
        <v/>
      </c>
      <c r="S51" s="149"/>
      <c r="T51" s="547" t="str">
        <f>IF(P51="","",VLOOKUP(P51,【参考】数式用2!$A$3:$C$26,3,FALSE))</f>
        <v/>
      </c>
      <c r="U51" s="548" t="s">
        <v>121</v>
      </c>
      <c r="V51" s="150"/>
      <c r="W51" s="549" t="s">
        <v>122</v>
      </c>
      <c r="X51" s="150"/>
      <c r="Y51" s="548" t="s">
        <v>123</v>
      </c>
      <c r="Z51" s="150"/>
      <c r="AA51" s="548" t="s">
        <v>122</v>
      </c>
      <c r="AB51" s="150"/>
      <c r="AC51" s="548" t="s">
        <v>124</v>
      </c>
      <c r="AD51" s="269" t="s">
        <v>125</v>
      </c>
      <c r="AE51" s="550" t="str">
        <f t="shared" si="0"/>
        <v/>
      </c>
      <c r="AF51" s="269" t="s">
        <v>126</v>
      </c>
      <c r="AG51" s="551" t="str">
        <f t="shared" si="1"/>
        <v/>
      </c>
    </row>
    <row r="52" spans="1:33" ht="36.75" customHeight="1">
      <c r="A52" s="544">
        <f t="shared" si="2"/>
        <v>42</v>
      </c>
      <c r="B52" s="1139" t="str">
        <f>IF(基本情報入力シート!C95="","",基本情報入力シート!C95)</f>
        <v/>
      </c>
      <c r="C52" s="1140"/>
      <c r="D52" s="1140"/>
      <c r="E52" s="1140"/>
      <c r="F52" s="1140"/>
      <c r="G52" s="1140"/>
      <c r="H52" s="1140"/>
      <c r="I52" s="1140"/>
      <c r="J52" s="1140"/>
      <c r="K52" s="1141"/>
      <c r="L52" s="544" t="str">
        <f>IF(基本情報入力シート!M95="","",基本情報入力シート!M95)</f>
        <v/>
      </c>
      <c r="M52" s="544" t="str">
        <f>IF(基本情報入力シート!R95="","",基本情報入力シート!R95)</f>
        <v/>
      </c>
      <c r="N52" s="544" t="str">
        <f>IF(基本情報入力シート!W95="","",基本情報入力シート!W95)</f>
        <v/>
      </c>
      <c r="O52" s="544" t="str">
        <f>IF(基本情報入力シート!X95="","",基本情報入力シート!X95)</f>
        <v/>
      </c>
      <c r="P52" s="545" t="str">
        <f>IF(基本情報入力シート!Y95="","",基本情報入力シート!Y95)</f>
        <v/>
      </c>
      <c r="Q52" s="532" t="str">
        <f>IF(基本情報入力シート!Z95="","",基本情報入力シート!Z95)</f>
        <v/>
      </c>
      <c r="R52" s="546" t="str">
        <f>IF(基本情報入力シート!AA95="","",基本情報入力シート!AA95)</f>
        <v/>
      </c>
      <c r="S52" s="149"/>
      <c r="T52" s="547" t="str">
        <f>IF(P52="","",VLOOKUP(P52,【参考】数式用2!$A$3:$C$26,3,FALSE))</f>
        <v/>
      </c>
      <c r="U52" s="548" t="s">
        <v>121</v>
      </c>
      <c r="V52" s="150"/>
      <c r="W52" s="549" t="s">
        <v>122</v>
      </c>
      <c r="X52" s="150"/>
      <c r="Y52" s="548" t="s">
        <v>123</v>
      </c>
      <c r="Z52" s="150"/>
      <c r="AA52" s="548" t="s">
        <v>122</v>
      </c>
      <c r="AB52" s="150"/>
      <c r="AC52" s="548" t="s">
        <v>124</v>
      </c>
      <c r="AD52" s="269" t="s">
        <v>125</v>
      </c>
      <c r="AE52" s="550" t="str">
        <f t="shared" si="0"/>
        <v/>
      </c>
      <c r="AF52" s="269" t="s">
        <v>126</v>
      </c>
      <c r="AG52" s="551" t="str">
        <f t="shared" si="1"/>
        <v/>
      </c>
    </row>
    <row r="53" spans="1:33" ht="36.75" customHeight="1">
      <c r="A53" s="544">
        <f t="shared" si="2"/>
        <v>43</v>
      </c>
      <c r="B53" s="1139" t="str">
        <f>IF(基本情報入力シート!C96="","",基本情報入力シート!C96)</f>
        <v/>
      </c>
      <c r="C53" s="1140"/>
      <c r="D53" s="1140"/>
      <c r="E53" s="1140"/>
      <c r="F53" s="1140"/>
      <c r="G53" s="1140"/>
      <c r="H53" s="1140"/>
      <c r="I53" s="1140"/>
      <c r="J53" s="1140"/>
      <c r="K53" s="1141"/>
      <c r="L53" s="544" t="str">
        <f>IF(基本情報入力シート!M96="","",基本情報入力シート!M96)</f>
        <v/>
      </c>
      <c r="M53" s="544" t="str">
        <f>IF(基本情報入力シート!R96="","",基本情報入力シート!R96)</f>
        <v/>
      </c>
      <c r="N53" s="544" t="str">
        <f>IF(基本情報入力シート!W96="","",基本情報入力シート!W96)</f>
        <v/>
      </c>
      <c r="O53" s="544" t="str">
        <f>IF(基本情報入力シート!X96="","",基本情報入力シート!X96)</f>
        <v/>
      </c>
      <c r="P53" s="545" t="str">
        <f>IF(基本情報入力シート!Y96="","",基本情報入力シート!Y96)</f>
        <v/>
      </c>
      <c r="Q53" s="532" t="str">
        <f>IF(基本情報入力シート!Z96="","",基本情報入力シート!Z96)</f>
        <v/>
      </c>
      <c r="R53" s="546" t="str">
        <f>IF(基本情報入力シート!AA96="","",基本情報入力シート!AA96)</f>
        <v/>
      </c>
      <c r="S53" s="149"/>
      <c r="T53" s="547" t="str">
        <f>IF(P53="","",VLOOKUP(P53,【参考】数式用2!$A$3:$C$26,3,FALSE))</f>
        <v/>
      </c>
      <c r="U53" s="548" t="s">
        <v>121</v>
      </c>
      <c r="V53" s="150"/>
      <c r="W53" s="549" t="s">
        <v>122</v>
      </c>
      <c r="X53" s="150"/>
      <c r="Y53" s="548" t="s">
        <v>123</v>
      </c>
      <c r="Z53" s="150"/>
      <c r="AA53" s="548" t="s">
        <v>122</v>
      </c>
      <c r="AB53" s="150"/>
      <c r="AC53" s="548" t="s">
        <v>124</v>
      </c>
      <c r="AD53" s="269" t="s">
        <v>125</v>
      </c>
      <c r="AE53" s="550" t="str">
        <f t="shared" si="0"/>
        <v/>
      </c>
      <c r="AF53" s="269" t="s">
        <v>126</v>
      </c>
      <c r="AG53" s="551" t="str">
        <f t="shared" si="1"/>
        <v/>
      </c>
    </row>
    <row r="54" spans="1:33" ht="36.75" customHeight="1">
      <c r="A54" s="544">
        <f t="shared" si="2"/>
        <v>44</v>
      </c>
      <c r="B54" s="1139" t="str">
        <f>IF(基本情報入力シート!C97="","",基本情報入力シート!C97)</f>
        <v/>
      </c>
      <c r="C54" s="1140"/>
      <c r="D54" s="1140"/>
      <c r="E54" s="1140"/>
      <c r="F54" s="1140"/>
      <c r="G54" s="1140"/>
      <c r="H54" s="1140"/>
      <c r="I54" s="1140"/>
      <c r="J54" s="1140"/>
      <c r="K54" s="1141"/>
      <c r="L54" s="544" t="str">
        <f>IF(基本情報入力シート!M97="","",基本情報入力シート!M97)</f>
        <v/>
      </c>
      <c r="M54" s="544" t="str">
        <f>IF(基本情報入力シート!R97="","",基本情報入力シート!R97)</f>
        <v/>
      </c>
      <c r="N54" s="544" t="str">
        <f>IF(基本情報入力シート!W97="","",基本情報入力シート!W97)</f>
        <v/>
      </c>
      <c r="O54" s="544" t="str">
        <f>IF(基本情報入力シート!X97="","",基本情報入力シート!X97)</f>
        <v/>
      </c>
      <c r="P54" s="545" t="str">
        <f>IF(基本情報入力シート!Y97="","",基本情報入力シート!Y97)</f>
        <v/>
      </c>
      <c r="Q54" s="532" t="str">
        <f>IF(基本情報入力シート!Z97="","",基本情報入力シート!Z97)</f>
        <v/>
      </c>
      <c r="R54" s="546" t="str">
        <f>IF(基本情報入力シート!AA97="","",基本情報入力シート!AA97)</f>
        <v/>
      </c>
      <c r="S54" s="149"/>
      <c r="T54" s="547" t="str">
        <f>IF(P54="","",VLOOKUP(P54,【参考】数式用2!$A$3:$C$26,3,FALSE))</f>
        <v/>
      </c>
      <c r="U54" s="548" t="s">
        <v>121</v>
      </c>
      <c r="V54" s="150"/>
      <c r="W54" s="549" t="s">
        <v>122</v>
      </c>
      <c r="X54" s="150"/>
      <c r="Y54" s="548" t="s">
        <v>123</v>
      </c>
      <c r="Z54" s="150"/>
      <c r="AA54" s="548" t="s">
        <v>122</v>
      </c>
      <c r="AB54" s="150"/>
      <c r="AC54" s="548" t="s">
        <v>124</v>
      </c>
      <c r="AD54" s="269" t="s">
        <v>125</v>
      </c>
      <c r="AE54" s="550" t="str">
        <f t="shared" si="0"/>
        <v/>
      </c>
      <c r="AF54" s="269" t="s">
        <v>126</v>
      </c>
      <c r="AG54" s="551" t="str">
        <f t="shared" si="1"/>
        <v/>
      </c>
    </row>
    <row r="55" spans="1:33" ht="36.75" customHeight="1">
      <c r="A55" s="544">
        <f t="shared" si="2"/>
        <v>45</v>
      </c>
      <c r="B55" s="1139" t="str">
        <f>IF(基本情報入力シート!C98="","",基本情報入力シート!C98)</f>
        <v/>
      </c>
      <c r="C55" s="1140"/>
      <c r="D55" s="1140"/>
      <c r="E55" s="1140"/>
      <c r="F55" s="1140"/>
      <c r="G55" s="1140"/>
      <c r="H55" s="1140"/>
      <c r="I55" s="1140"/>
      <c r="J55" s="1140"/>
      <c r="K55" s="1141"/>
      <c r="L55" s="544" t="str">
        <f>IF(基本情報入力シート!M98="","",基本情報入力シート!M98)</f>
        <v/>
      </c>
      <c r="M55" s="544" t="str">
        <f>IF(基本情報入力シート!R98="","",基本情報入力シート!R98)</f>
        <v/>
      </c>
      <c r="N55" s="544" t="str">
        <f>IF(基本情報入力シート!W98="","",基本情報入力シート!W98)</f>
        <v/>
      </c>
      <c r="O55" s="544" t="str">
        <f>IF(基本情報入力シート!X98="","",基本情報入力シート!X98)</f>
        <v/>
      </c>
      <c r="P55" s="545" t="str">
        <f>IF(基本情報入力シート!Y98="","",基本情報入力シート!Y98)</f>
        <v/>
      </c>
      <c r="Q55" s="532" t="str">
        <f>IF(基本情報入力シート!Z98="","",基本情報入力シート!Z98)</f>
        <v/>
      </c>
      <c r="R55" s="546" t="str">
        <f>IF(基本情報入力シート!AA98="","",基本情報入力シート!AA98)</f>
        <v/>
      </c>
      <c r="S55" s="149"/>
      <c r="T55" s="547" t="str">
        <f>IF(P55="","",VLOOKUP(P55,【参考】数式用2!$A$3:$C$26,3,FALSE))</f>
        <v/>
      </c>
      <c r="U55" s="548" t="s">
        <v>121</v>
      </c>
      <c r="V55" s="150"/>
      <c r="W55" s="549" t="s">
        <v>122</v>
      </c>
      <c r="X55" s="150"/>
      <c r="Y55" s="548" t="s">
        <v>123</v>
      </c>
      <c r="Z55" s="150"/>
      <c r="AA55" s="548" t="s">
        <v>122</v>
      </c>
      <c r="AB55" s="150"/>
      <c r="AC55" s="548" t="s">
        <v>124</v>
      </c>
      <c r="AD55" s="269" t="s">
        <v>125</v>
      </c>
      <c r="AE55" s="550" t="str">
        <f t="shared" si="0"/>
        <v/>
      </c>
      <c r="AF55" s="269" t="s">
        <v>126</v>
      </c>
      <c r="AG55" s="551" t="str">
        <f t="shared" si="1"/>
        <v/>
      </c>
    </row>
    <row r="56" spans="1:33" ht="36.75" customHeight="1">
      <c r="A56" s="544">
        <f t="shared" si="2"/>
        <v>46</v>
      </c>
      <c r="B56" s="1139" t="str">
        <f>IF(基本情報入力シート!C99="","",基本情報入力シート!C99)</f>
        <v/>
      </c>
      <c r="C56" s="1140"/>
      <c r="D56" s="1140"/>
      <c r="E56" s="1140"/>
      <c r="F56" s="1140"/>
      <c r="G56" s="1140"/>
      <c r="H56" s="1140"/>
      <c r="I56" s="1140"/>
      <c r="J56" s="1140"/>
      <c r="K56" s="1141"/>
      <c r="L56" s="544" t="str">
        <f>IF(基本情報入力シート!M99="","",基本情報入力シート!M99)</f>
        <v/>
      </c>
      <c r="M56" s="544" t="str">
        <f>IF(基本情報入力シート!R99="","",基本情報入力シート!R99)</f>
        <v/>
      </c>
      <c r="N56" s="544" t="str">
        <f>IF(基本情報入力シート!W99="","",基本情報入力シート!W99)</f>
        <v/>
      </c>
      <c r="O56" s="544" t="str">
        <f>IF(基本情報入力シート!X99="","",基本情報入力シート!X99)</f>
        <v/>
      </c>
      <c r="P56" s="545" t="str">
        <f>IF(基本情報入力シート!Y99="","",基本情報入力シート!Y99)</f>
        <v/>
      </c>
      <c r="Q56" s="532" t="str">
        <f>IF(基本情報入力シート!Z99="","",基本情報入力シート!Z99)</f>
        <v/>
      </c>
      <c r="R56" s="546" t="str">
        <f>IF(基本情報入力シート!AA99="","",基本情報入力シート!AA99)</f>
        <v/>
      </c>
      <c r="S56" s="149"/>
      <c r="T56" s="547" t="str">
        <f>IF(P56="","",VLOOKUP(P56,【参考】数式用2!$A$3:$C$26,3,FALSE))</f>
        <v/>
      </c>
      <c r="U56" s="548" t="s">
        <v>121</v>
      </c>
      <c r="V56" s="150"/>
      <c r="W56" s="549" t="s">
        <v>122</v>
      </c>
      <c r="X56" s="150"/>
      <c r="Y56" s="548" t="s">
        <v>123</v>
      </c>
      <c r="Z56" s="150"/>
      <c r="AA56" s="548" t="s">
        <v>122</v>
      </c>
      <c r="AB56" s="150"/>
      <c r="AC56" s="548" t="s">
        <v>124</v>
      </c>
      <c r="AD56" s="269" t="s">
        <v>125</v>
      </c>
      <c r="AE56" s="550" t="str">
        <f t="shared" si="0"/>
        <v/>
      </c>
      <c r="AF56" s="269" t="s">
        <v>126</v>
      </c>
      <c r="AG56" s="551" t="str">
        <f t="shared" si="1"/>
        <v/>
      </c>
    </row>
    <row r="57" spans="1:33" ht="36.75" customHeight="1">
      <c r="A57" s="544">
        <f t="shared" si="2"/>
        <v>47</v>
      </c>
      <c r="B57" s="1139" t="str">
        <f>IF(基本情報入力シート!C100="","",基本情報入力シート!C100)</f>
        <v/>
      </c>
      <c r="C57" s="1140"/>
      <c r="D57" s="1140"/>
      <c r="E57" s="1140"/>
      <c r="F57" s="1140"/>
      <c r="G57" s="1140"/>
      <c r="H57" s="1140"/>
      <c r="I57" s="1140"/>
      <c r="J57" s="1140"/>
      <c r="K57" s="1141"/>
      <c r="L57" s="544" t="str">
        <f>IF(基本情報入力シート!M100="","",基本情報入力シート!M100)</f>
        <v/>
      </c>
      <c r="M57" s="544" t="str">
        <f>IF(基本情報入力シート!R100="","",基本情報入力シート!R100)</f>
        <v/>
      </c>
      <c r="N57" s="544" t="str">
        <f>IF(基本情報入力シート!W100="","",基本情報入力シート!W100)</f>
        <v/>
      </c>
      <c r="O57" s="544" t="str">
        <f>IF(基本情報入力シート!X100="","",基本情報入力シート!X100)</f>
        <v/>
      </c>
      <c r="P57" s="545" t="str">
        <f>IF(基本情報入力シート!Y100="","",基本情報入力シート!Y100)</f>
        <v/>
      </c>
      <c r="Q57" s="532" t="str">
        <f>IF(基本情報入力シート!Z100="","",基本情報入力シート!Z100)</f>
        <v/>
      </c>
      <c r="R57" s="546" t="str">
        <f>IF(基本情報入力シート!AA100="","",基本情報入力シート!AA100)</f>
        <v/>
      </c>
      <c r="S57" s="149"/>
      <c r="T57" s="547" t="str">
        <f>IF(P57="","",VLOOKUP(P57,【参考】数式用2!$A$3:$C$26,3,FALSE))</f>
        <v/>
      </c>
      <c r="U57" s="548" t="s">
        <v>121</v>
      </c>
      <c r="V57" s="150"/>
      <c r="W57" s="549" t="s">
        <v>122</v>
      </c>
      <c r="X57" s="150"/>
      <c r="Y57" s="548" t="s">
        <v>123</v>
      </c>
      <c r="Z57" s="150"/>
      <c r="AA57" s="548" t="s">
        <v>122</v>
      </c>
      <c r="AB57" s="150"/>
      <c r="AC57" s="548" t="s">
        <v>124</v>
      </c>
      <c r="AD57" s="269" t="s">
        <v>125</v>
      </c>
      <c r="AE57" s="550" t="str">
        <f t="shared" si="0"/>
        <v/>
      </c>
      <c r="AF57" s="269" t="s">
        <v>126</v>
      </c>
      <c r="AG57" s="551" t="str">
        <f t="shared" si="1"/>
        <v/>
      </c>
    </row>
    <row r="58" spans="1:33" ht="36.75" customHeight="1">
      <c r="A58" s="544">
        <f t="shared" si="2"/>
        <v>48</v>
      </c>
      <c r="B58" s="1139" t="str">
        <f>IF(基本情報入力シート!C101="","",基本情報入力シート!C101)</f>
        <v/>
      </c>
      <c r="C58" s="1140"/>
      <c r="D58" s="1140"/>
      <c r="E58" s="1140"/>
      <c r="F58" s="1140"/>
      <c r="G58" s="1140"/>
      <c r="H58" s="1140"/>
      <c r="I58" s="1140"/>
      <c r="J58" s="1140"/>
      <c r="K58" s="1141"/>
      <c r="L58" s="544" t="str">
        <f>IF(基本情報入力シート!M101="","",基本情報入力シート!M101)</f>
        <v/>
      </c>
      <c r="M58" s="544" t="str">
        <f>IF(基本情報入力シート!R101="","",基本情報入力シート!R101)</f>
        <v/>
      </c>
      <c r="N58" s="544" t="str">
        <f>IF(基本情報入力シート!W101="","",基本情報入力シート!W101)</f>
        <v/>
      </c>
      <c r="O58" s="544" t="str">
        <f>IF(基本情報入力シート!X101="","",基本情報入力シート!X101)</f>
        <v/>
      </c>
      <c r="P58" s="545" t="str">
        <f>IF(基本情報入力シート!Y101="","",基本情報入力シート!Y101)</f>
        <v/>
      </c>
      <c r="Q58" s="532" t="str">
        <f>IF(基本情報入力シート!Z101="","",基本情報入力シート!Z101)</f>
        <v/>
      </c>
      <c r="R58" s="546" t="str">
        <f>IF(基本情報入力シート!AA101="","",基本情報入力シート!AA101)</f>
        <v/>
      </c>
      <c r="S58" s="149"/>
      <c r="T58" s="547" t="str">
        <f>IF(P58="","",VLOOKUP(P58,【参考】数式用2!$A$3:$C$26,3,FALSE))</f>
        <v/>
      </c>
      <c r="U58" s="548" t="s">
        <v>121</v>
      </c>
      <c r="V58" s="150"/>
      <c r="W58" s="549" t="s">
        <v>122</v>
      </c>
      <c r="X58" s="150"/>
      <c r="Y58" s="548" t="s">
        <v>123</v>
      </c>
      <c r="Z58" s="150"/>
      <c r="AA58" s="548" t="s">
        <v>122</v>
      </c>
      <c r="AB58" s="150"/>
      <c r="AC58" s="548" t="s">
        <v>124</v>
      </c>
      <c r="AD58" s="269" t="s">
        <v>125</v>
      </c>
      <c r="AE58" s="550" t="str">
        <f t="shared" si="0"/>
        <v/>
      </c>
      <c r="AF58" s="269" t="s">
        <v>126</v>
      </c>
      <c r="AG58" s="551" t="str">
        <f t="shared" si="1"/>
        <v/>
      </c>
    </row>
    <row r="59" spans="1:33" ht="36.75" customHeight="1">
      <c r="A59" s="544">
        <f t="shared" si="2"/>
        <v>49</v>
      </c>
      <c r="B59" s="1139" t="str">
        <f>IF(基本情報入力シート!C102="","",基本情報入力シート!C102)</f>
        <v/>
      </c>
      <c r="C59" s="1140"/>
      <c r="D59" s="1140"/>
      <c r="E59" s="1140"/>
      <c r="F59" s="1140"/>
      <c r="G59" s="1140"/>
      <c r="H59" s="1140"/>
      <c r="I59" s="1140"/>
      <c r="J59" s="1140"/>
      <c r="K59" s="1141"/>
      <c r="L59" s="544" t="str">
        <f>IF(基本情報入力シート!M102="","",基本情報入力シート!M102)</f>
        <v/>
      </c>
      <c r="M59" s="544" t="str">
        <f>IF(基本情報入力シート!R102="","",基本情報入力シート!R102)</f>
        <v/>
      </c>
      <c r="N59" s="544" t="str">
        <f>IF(基本情報入力シート!W102="","",基本情報入力シート!W102)</f>
        <v/>
      </c>
      <c r="O59" s="544" t="str">
        <f>IF(基本情報入力シート!X102="","",基本情報入力シート!X102)</f>
        <v/>
      </c>
      <c r="P59" s="545" t="str">
        <f>IF(基本情報入力シート!Y102="","",基本情報入力シート!Y102)</f>
        <v/>
      </c>
      <c r="Q59" s="532" t="str">
        <f>IF(基本情報入力シート!Z102="","",基本情報入力シート!Z102)</f>
        <v/>
      </c>
      <c r="R59" s="546" t="str">
        <f>IF(基本情報入力シート!AA102="","",基本情報入力シート!AA102)</f>
        <v/>
      </c>
      <c r="S59" s="149"/>
      <c r="T59" s="547" t="str">
        <f>IF(P59="","",VLOOKUP(P59,【参考】数式用2!$A$3:$C$26,3,FALSE))</f>
        <v/>
      </c>
      <c r="U59" s="548" t="s">
        <v>121</v>
      </c>
      <c r="V59" s="150"/>
      <c r="W59" s="549" t="s">
        <v>122</v>
      </c>
      <c r="X59" s="150"/>
      <c r="Y59" s="548" t="s">
        <v>123</v>
      </c>
      <c r="Z59" s="150"/>
      <c r="AA59" s="548" t="s">
        <v>122</v>
      </c>
      <c r="AB59" s="150"/>
      <c r="AC59" s="548" t="s">
        <v>124</v>
      </c>
      <c r="AD59" s="269" t="s">
        <v>125</v>
      </c>
      <c r="AE59" s="550" t="str">
        <f t="shared" si="0"/>
        <v/>
      </c>
      <c r="AF59" s="269" t="s">
        <v>126</v>
      </c>
      <c r="AG59" s="551" t="str">
        <f t="shared" si="1"/>
        <v/>
      </c>
    </row>
    <row r="60" spans="1:33" ht="36.75" customHeight="1">
      <c r="A60" s="544">
        <f t="shared" si="2"/>
        <v>50</v>
      </c>
      <c r="B60" s="1139" t="str">
        <f>IF(基本情報入力シート!C103="","",基本情報入力シート!C103)</f>
        <v/>
      </c>
      <c r="C60" s="1140"/>
      <c r="D60" s="1140"/>
      <c r="E60" s="1140"/>
      <c r="F60" s="1140"/>
      <c r="G60" s="1140"/>
      <c r="H60" s="1140"/>
      <c r="I60" s="1140"/>
      <c r="J60" s="1140"/>
      <c r="K60" s="1141"/>
      <c r="L60" s="544" t="str">
        <f>IF(基本情報入力シート!M103="","",基本情報入力シート!M103)</f>
        <v/>
      </c>
      <c r="M60" s="544" t="str">
        <f>IF(基本情報入力シート!R103="","",基本情報入力シート!R103)</f>
        <v/>
      </c>
      <c r="N60" s="544" t="str">
        <f>IF(基本情報入力シート!W103="","",基本情報入力シート!W103)</f>
        <v/>
      </c>
      <c r="O60" s="544" t="str">
        <f>IF(基本情報入力シート!X103="","",基本情報入力シート!X103)</f>
        <v/>
      </c>
      <c r="P60" s="545" t="str">
        <f>IF(基本情報入力シート!Y103="","",基本情報入力シート!Y103)</f>
        <v/>
      </c>
      <c r="Q60" s="532" t="str">
        <f>IF(基本情報入力シート!Z103="","",基本情報入力シート!Z103)</f>
        <v/>
      </c>
      <c r="R60" s="546" t="str">
        <f>IF(基本情報入力シート!AA103="","",基本情報入力シート!AA103)</f>
        <v/>
      </c>
      <c r="S60" s="149"/>
      <c r="T60" s="547" t="str">
        <f>IF(P60="","",VLOOKUP(P60,【参考】数式用2!$A$3:$C$26,3,FALSE))</f>
        <v/>
      </c>
      <c r="U60" s="548" t="s">
        <v>121</v>
      </c>
      <c r="V60" s="150"/>
      <c r="W60" s="549" t="s">
        <v>122</v>
      </c>
      <c r="X60" s="150"/>
      <c r="Y60" s="548" t="s">
        <v>123</v>
      </c>
      <c r="Z60" s="150"/>
      <c r="AA60" s="548" t="s">
        <v>122</v>
      </c>
      <c r="AB60" s="150"/>
      <c r="AC60" s="548" t="s">
        <v>124</v>
      </c>
      <c r="AD60" s="269" t="s">
        <v>125</v>
      </c>
      <c r="AE60" s="550" t="str">
        <f t="shared" si="0"/>
        <v/>
      </c>
      <c r="AF60" s="269" t="s">
        <v>126</v>
      </c>
      <c r="AG60" s="551" t="str">
        <f t="shared" si="1"/>
        <v/>
      </c>
    </row>
    <row r="61" spans="1:33" ht="36.75" customHeight="1">
      <c r="A61" s="544">
        <f t="shared" si="2"/>
        <v>51</v>
      </c>
      <c r="B61" s="1139" t="str">
        <f>IF(基本情報入力シート!C104="","",基本情報入力シート!C104)</f>
        <v/>
      </c>
      <c r="C61" s="1140"/>
      <c r="D61" s="1140"/>
      <c r="E61" s="1140"/>
      <c r="F61" s="1140"/>
      <c r="G61" s="1140"/>
      <c r="H61" s="1140"/>
      <c r="I61" s="1140"/>
      <c r="J61" s="1140"/>
      <c r="K61" s="1141"/>
      <c r="L61" s="544" t="str">
        <f>IF(基本情報入力シート!M104="","",基本情報入力シート!M104)</f>
        <v/>
      </c>
      <c r="M61" s="544" t="str">
        <f>IF(基本情報入力シート!R104="","",基本情報入力シート!R104)</f>
        <v/>
      </c>
      <c r="N61" s="544" t="str">
        <f>IF(基本情報入力シート!W104="","",基本情報入力シート!W104)</f>
        <v/>
      </c>
      <c r="O61" s="544" t="str">
        <f>IF(基本情報入力シート!X104="","",基本情報入力シート!X104)</f>
        <v/>
      </c>
      <c r="P61" s="545" t="str">
        <f>IF(基本情報入力シート!Y104="","",基本情報入力シート!Y104)</f>
        <v/>
      </c>
      <c r="Q61" s="532" t="str">
        <f>IF(基本情報入力シート!Z104="","",基本情報入力シート!Z104)</f>
        <v/>
      </c>
      <c r="R61" s="546" t="str">
        <f>IF(基本情報入力シート!AA104="","",基本情報入力シート!AA104)</f>
        <v/>
      </c>
      <c r="S61" s="149"/>
      <c r="T61" s="547" t="str">
        <f>IF(P61="","",VLOOKUP(P61,【参考】数式用2!$A$3:$C$26,3,FALSE))</f>
        <v/>
      </c>
      <c r="U61" s="548" t="s">
        <v>121</v>
      </c>
      <c r="V61" s="150"/>
      <c r="W61" s="549" t="s">
        <v>122</v>
      </c>
      <c r="X61" s="150"/>
      <c r="Y61" s="548" t="s">
        <v>123</v>
      </c>
      <c r="Z61" s="150"/>
      <c r="AA61" s="548" t="s">
        <v>122</v>
      </c>
      <c r="AB61" s="150"/>
      <c r="AC61" s="548" t="s">
        <v>124</v>
      </c>
      <c r="AD61" s="269" t="s">
        <v>125</v>
      </c>
      <c r="AE61" s="550" t="str">
        <f t="shared" si="0"/>
        <v/>
      </c>
      <c r="AF61" s="269" t="s">
        <v>126</v>
      </c>
      <c r="AG61" s="551" t="str">
        <f t="shared" si="1"/>
        <v/>
      </c>
    </row>
    <row r="62" spans="1:33" ht="36.75" customHeight="1">
      <c r="A62" s="544">
        <f t="shared" si="2"/>
        <v>52</v>
      </c>
      <c r="B62" s="1139" t="str">
        <f>IF(基本情報入力シート!C105="","",基本情報入力シート!C105)</f>
        <v/>
      </c>
      <c r="C62" s="1140"/>
      <c r="D62" s="1140"/>
      <c r="E62" s="1140"/>
      <c r="F62" s="1140"/>
      <c r="G62" s="1140"/>
      <c r="H62" s="1140"/>
      <c r="I62" s="1140"/>
      <c r="J62" s="1140"/>
      <c r="K62" s="1141"/>
      <c r="L62" s="544" t="str">
        <f>IF(基本情報入力シート!M105="","",基本情報入力シート!M105)</f>
        <v/>
      </c>
      <c r="M62" s="544" t="str">
        <f>IF(基本情報入力シート!R105="","",基本情報入力シート!R105)</f>
        <v/>
      </c>
      <c r="N62" s="544" t="str">
        <f>IF(基本情報入力シート!W105="","",基本情報入力シート!W105)</f>
        <v/>
      </c>
      <c r="O62" s="544" t="str">
        <f>IF(基本情報入力シート!X105="","",基本情報入力シート!X105)</f>
        <v/>
      </c>
      <c r="P62" s="545" t="str">
        <f>IF(基本情報入力シート!Y105="","",基本情報入力シート!Y105)</f>
        <v/>
      </c>
      <c r="Q62" s="532" t="str">
        <f>IF(基本情報入力シート!Z105="","",基本情報入力シート!Z105)</f>
        <v/>
      </c>
      <c r="R62" s="546" t="str">
        <f>IF(基本情報入力シート!AA105="","",基本情報入力シート!AA105)</f>
        <v/>
      </c>
      <c r="S62" s="149"/>
      <c r="T62" s="547" t="str">
        <f>IF(P62="","",VLOOKUP(P62,【参考】数式用2!$A$3:$C$26,3,FALSE))</f>
        <v/>
      </c>
      <c r="U62" s="548" t="s">
        <v>121</v>
      </c>
      <c r="V62" s="150"/>
      <c r="W62" s="549" t="s">
        <v>122</v>
      </c>
      <c r="X62" s="150"/>
      <c r="Y62" s="548" t="s">
        <v>123</v>
      </c>
      <c r="Z62" s="150"/>
      <c r="AA62" s="548" t="s">
        <v>122</v>
      </c>
      <c r="AB62" s="150"/>
      <c r="AC62" s="548" t="s">
        <v>124</v>
      </c>
      <c r="AD62" s="269" t="s">
        <v>125</v>
      </c>
      <c r="AE62" s="550" t="str">
        <f t="shared" si="0"/>
        <v/>
      </c>
      <c r="AF62" s="269" t="s">
        <v>126</v>
      </c>
      <c r="AG62" s="551" t="str">
        <f t="shared" si="1"/>
        <v/>
      </c>
    </row>
    <row r="63" spans="1:33" ht="36.75" customHeight="1">
      <c r="A63" s="544">
        <f t="shared" si="2"/>
        <v>53</v>
      </c>
      <c r="B63" s="1139" t="str">
        <f>IF(基本情報入力シート!C106="","",基本情報入力シート!C106)</f>
        <v/>
      </c>
      <c r="C63" s="1140"/>
      <c r="D63" s="1140"/>
      <c r="E63" s="1140"/>
      <c r="F63" s="1140"/>
      <c r="G63" s="1140"/>
      <c r="H63" s="1140"/>
      <c r="I63" s="1140"/>
      <c r="J63" s="1140"/>
      <c r="K63" s="1141"/>
      <c r="L63" s="544" t="str">
        <f>IF(基本情報入力シート!M106="","",基本情報入力シート!M106)</f>
        <v/>
      </c>
      <c r="M63" s="544" t="str">
        <f>IF(基本情報入力シート!R106="","",基本情報入力シート!R106)</f>
        <v/>
      </c>
      <c r="N63" s="544" t="str">
        <f>IF(基本情報入力シート!W106="","",基本情報入力シート!W106)</f>
        <v/>
      </c>
      <c r="O63" s="544" t="str">
        <f>IF(基本情報入力シート!X106="","",基本情報入力シート!X106)</f>
        <v/>
      </c>
      <c r="P63" s="545" t="str">
        <f>IF(基本情報入力シート!Y106="","",基本情報入力シート!Y106)</f>
        <v/>
      </c>
      <c r="Q63" s="532" t="str">
        <f>IF(基本情報入力シート!Z106="","",基本情報入力シート!Z106)</f>
        <v/>
      </c>
      <c r="R63" s="546" t="str">
        <f>IF(基本情報入力シート!AA106="","",基本情報入力シート!AA106)</f>
        <v/>
      </c>
      <c r="S63" s="149"/>
      <c r="T63" s="547" t="str">
        <f>IF(P63="","",VLOOKUP(P63,【参考】数式用2!$A$3:$C$26,3,FALSE))</f>
        <v/>
      </c>
      <c r="U63" s="548" t="s">
        <v>121</v>
      </c>
      <c r="V63" s="150"/>
      <c r="W63" s="549" t="s">
        <v>122</v>
      </c>
      <c r="X63" s="150"/>
      <c r="Y63" s="548" t="s">
        <v>123</v>
      </c>
      <c r="Z63" s="150"/>
      <c r="AA63" s="548" t="s">
        <v>122</v>
      </c>
      <c r="AB63" s="150"/>
      <c r="AC63" s="548" t="s">
        <v>124</v>
      </c>
      <c r="AD63" s="269" t="s">
        <v>125</v>
      </c>
      <c r="AE63" s="550" t="str">
        <f t="shared" si="0"/>
        <v/>
      </c>
      <c r="AF63" s="269" t="s">
        <v>126</v>
      </c>
      <c r="AG63" s="551" t="str">
        <f t="shared" si="1"/>
        <v/>
      </c>
    </row>
    <row r="64" spans="1:33" ht="36.75" customHeight="1">
      <c r="A64" s="544">
        <f t="shared" si="2"/>
        <v>54</v>
      </c>
      <c r="B64" s="1139" t="str">
        <f>IF(基本情報入力シート!C107="","",基本情報入力シート!C107)</f>
        <v/>
      </c>
      <c r="C64" s="1140"/>
      <c r="D64" s="1140"/>
      <c r="E64" s="1140"/>
      <c r="F64" s="1140"/>
      <c r="G64" s="1140"/>
      <c r="H64" s="1140"/>
      <c r="I64" s="1140"/>
      <c r="J64" s="1140"/>
      <c r="K64" s="1141"/>
      <c r="L64" s="544" t="str">
        <f>IF(基本情報入力シート!M107="","",基本情報入力シート!M107)</f>
        <v/>
      </c>
      <c r="M64" s="544" t="str">
        <f>IF(基本情報入力シート!R107="","",基本情報入力シート!R107)</f>
        <v/>
      </c>
      <c r="N64" s="544" t="str">
        <f>IF(基本情報入力シート!W107="","",基本情報入力シート!W107)</f>
        <v/>
      </c>
      <c r="O64" s="544" t="str">
        <f>IF(基本情報入力シート!X107="","",基本情報入力シート!X107)</f>
        <v/>
      </c>
      <c r="P64" s="545" t="str">
        <f>IF(基本情報入力シート!Y107="","",基本情報入力シート!Y107)</f>
        <v/>
      </c>
      <c r="Q64" s="532" t="str">
        <f>IF(基本情報入力シート!Z107="","",基本情報入力シート!Z107)</f>
        <v/>
      </c>
      <c r="R64" s="546" t="str">
        <f>IF(基本情報入力シート!AA107="","",基本情報入力シート!AA107)</f>
        <v/>
      </c>
      <c r="S64" s="149"/>
      <c r="T64" s="547" t="str">
        <f>IF(P64="","",VLOOKUP(P64,【参考】数式用2!$A$3:$C$26,3,FALSE))</f>
        <v/>
      </c>
      <c r="U64" s="548" t="s">
        <v>121</v>
      </c>
      <c r="V64" s="150"/>
      <c r="W64" s="549" t="s">
        <v>122</v>
      </c>
      <c r="X64" s="150"/>
      <c r="Y64" s="548" t="s">
        <v>123</v>
      </c>
      <c r="Z64" s="150"/>
      <c r="AA64" s="548" t="s">
        <v>122</v>
      </c>
      <c r="AB64" s="150"/>
      <c r="AC64" s="548" t="s">
        <v>124</v>
      </c>
      <c r="AD64" s="269" t="s">
        <v>125</v>
      </c>
      <c r="AE64" s="550" t="str">
        <f t="shared" si="0"/>
        <v/>
      </c>
      <c r="AF64" s="269" t="s">
        <v>126</v>
      </c>
      <c r="AG64" s="551" t="str">
        <f t="shared" si="1"/>
        <v/>
      </c>
    </row>
    <row r="65" spans="1:33" ht="36.75" customHeight="1">
      <c r="A65" s="544">
        <f t="shared" si="2"/>
        <v>55</v>
      </c>
      <c r="B65" s="1139" t="str">
        <f>IF(基本情報入力シート!C108="","",基本情報入力シート!C108)</f>
        <v/>
      </c>
      <c r="C65" s="1140"/>
      <c r="D65" s="1140"/>
      <c r="E65" s="1140"/>
      <c r="F65" s="1140"/>
      <c r="G65" s="1140"/>
      <c r="H65" s="1140"/>
      <c r="I65" s="1140"/>
      <c r="J65" s="1140"/>
      <c r="K65" s="1141"/>
      <c r="L65" s="544" t="str">
        <f>IF(基本情報入力シート!M108="","",基本情報入力シート!M108)</f>
        <v/>
      </c>
      <c r="M65" s="544" t="str">
        <f>IF(基本情報入力シート!R108="","",基本情報入力シート!R108)</f>
        <v/>
      </c>
      <c r="N65" s="544" t="str">
        <f>IF(基本情報入力シート!W108="","",基本情報入力シート!W108)</f>
        <v/>
      </c>
      <c r="O65" s="544" t="str">
        <f>IF(基本情報入力シート!X108="","",基本情報入力シート!X108)</f>
        <v/>
      </c>
      <c r="P65" s="545" t="str">
        <f>IF(基本情報入力シート!Y108="","",基本情報入力シート!Y108)</f>
        <v/>
      </c>
      <c r="Q65" s="532" t="str">
        <f>IF(基本情報入力シート!Z108="","",基本情報入力シート!Z108)</f>
        <v/>
      </c>
      <c r="R65" s="546" t="str">
        <f>IF(基本情報入力シート!AA108="","",基本情報入力シート!AA108)</f>
        <v/>
      </c>
      <c r="S65" s="149"/>
      <c r="T65" s="547" t="str">
        <f>IF(P65="","",VLOOKUP(P65,【参考】数式用2!$A$3:$C$26,3,FALSE))</f>
        <v/>
      </c>
      <c r="U65" s="548" t="s">
        <v>121</v>
      </c>
      <c r="V65" s="150"/>
      <c r="W65" s="549" t="s">
        <v>122</v>
      </c>
      <c r="X65" s="150"/>
      <c r="Y65" s="548" t="s">
        <v>123</v>
      </c>
      <c r="Z65" s="150"/>
      <c r="AA65" s="548" t="s">
        <v>122</v>
      </c>
      <c r="AB65" s="150"/>
      <c r="AC65" s="548" t="s">
        <v>124</v>
      </c>
      <c r="AD65" s="269" t="s">
        <v>125</v>
      </c>
      <c r="AE65" s="550" t="str">
        <f t="shared" si="0"/>
        <v/>
      </c>
      <c r="AF65" s="269" t="s">
        <v>126</v>
      </c>
      <c r="AG65" s="551" t="str">
        <f t="shared" si="1"/>
        <v/>
      </c>
    </row>
    <row r="66" spans="1:33" ht="36.75" customHeight="1">
      <c r="A66" s="544">
        <f t="shared" si="2"/>
        <v>56</v>
      </c>
      <c r="B66" s="1139" t="str">
        <f>IF(基本情報入力シート!C109="","",基本情報入力シート!C109)</f>
        <v/>
      </c>
      <c r="C66" s="1140"/>
      <c r="D66" s="1140"/>
      <c r="E66" s="1140"/>
      <c r="F66" s="1140"/>
      <c r="G66" s="1140"/>
      <c r="H66" s="1140"/>
      <c r="I66" s="1140"/>
      <c r="J66" s="1140"/>
      <c r="K66" s="1141"/>
      <c r="L66" s="544" t="str">
        <f>IF(基本情報入力シート!M109="","",基本情報入力シート!M109)</f>
        <v/>
      </c>
      <c r="M66" s="544" t="str">
        <f>IF(基本情報入力シート!R109="","",基本情報入力シート!R109)</f>
        <v/>
      </c>
      <c r="N66" s="544" t="str">
        <f>IF(基本情報入力シート!W109="","",基本情報入力シート!W109)</f>
        <v/>
      </c>
      <c r="O66" s="544" t="str">
        <f>IF(基本情報入力シート!X109="","",基本情報入力シート!X109)</f>
        <v/>
      </c>
      <c r="P66" s="545" t="str">
        <f>IF(基本情報入力シート!Y109="","",基本情報入力シート!Y109)</f>
        <v/>
      </c>
      <c r="Q66" s="532" t="str">
        <f>IF(基本情報入力シート!Z109="","",基本情報入力シート!Z109)</f>
        <v/>
      </c>
      <c r="R66" s="546" t="str">
        <f>IF(基本情報入力シート!AA109="","",基本情報入力シート!AA109)</f>
        <v/>
      </c>
      <c r="S66" s="149"/>
      <c r="T66" s="547" t="str">
        <f>IF(P66="","",VLOOKUP(P66,【参考】数式用2!$A$3:$C$26,3,FALSE))</f>
        <v/>
      </c>
      <c r="U66" s="548" t="s">
        <v>121</v>
      </c>
      <c r="V66" s="150"/>
      <c r="W66" s="549" t="s">
        <v>122</v>
      </c>
      <c r="X66" s="150"/>
      <c r="Y66" s="548" t="s">
        <v>123</v>
      </c>
      <c r="Z66" s="150"/>
      <c r="AA66" s="548" t="s">
        <v>122</v>
      </c>
      <c r="AB66" s="150"/>
      <c r="AC66" s="548" t="s">
        <v>124</v>
      </c>
      <c r="AD66" s="269" t="s">
        <v>125</v>
      </c>
      <c r="AE66" s="550" t="str">
        <f t="shared" si="0"/>
        <v/>
      </c>
      <c r="AF66" s="269" t="s">
        <v>126</v>
      </c>
      <c r="AG66" s="551" t="str">
        <f t="shared" si="1"/>
        <v/>
      </c>
    </row>
    <row r="67" spans="1:33" ht="36.75" customHeight="1">
      <c r="A67" s="544">
        <f t="shared" si="2"/>
        <v>57</v>
      </c>
      <c r="B67" s="1139" t="str">
        <f>IF(基本情報入力シート!C110="","",基本情報入力シート!C110)</f>
        <v/>
      </c>
      <c r="C67" s="1140"/>
      <c r="D67" s="1140"/>
      <c r="E67" s="1140"/>
      <c r="F67" s="1140"/>
      <c r="G67" s="1140"/>
      <c r="H67" s="1140"/>
      <c r="I67" s="1140"/>
      <c r="J67" s="1140"/>
      <c r="K67" s="1141"/>
      <c r="L67" s="544" t="str">
        <f>IF(基本情報入力シート!M110="","",基本情報入力シート!M110)</f>
        <v/>
      </c>
      <c r="M67" s="544" t="str">
        <f>IF(基本情報入力シート!R110="","",基本情報入力シート!R110)</f>
        <v/>
      </c>
      <c r="N67" s="544" t="str">
        <f>IF(基本情報入力シート!W110="","",基本情報入力シート!W110)</f>
        <v/>
      </c>
      <c r="O67" s="544" t="str">
        <f>IF(基本情報入力シート!X110="","",基本情報入力シート!X110)</f>
        <v/>
      </c>
      <c r="P67" s="545" t="str">
        <f>IF(基本情報入力シート!Y110="","",基本情報入力シート!Y110)</f>
        <v/>
      </c>
      <c r="Q67" s="532" t="str">
        <f>IF(基本情報入力シート!Z110="","",基本情報入力シート!Z110)</f>
        <v/>
      </c>
      <c r="R67" s="546" t="str">
        <f>IF(基本情報入力シート!AA110="","",基本情報入力シート!AA110)</f>
        <v/>
      </c>
      <c r="S67" s="149"/>
      <c r="T67" s="547" t="str">
        <f>IF(P67="","",VLOOKUP(P67,【参考】数式用2!$A$3:$C$26,3,FALSE))</f>
        <v/>
      </c>
      <c r="U67" s="548" t="s">
        <v>121</v>
      </c>
      <c r="V67" s="150"/>
      <c r="W67" s="549" t="s">
        <v>122</v>
      </c>
      <c r="X67" s="150"/>
      <c r="Y67" s="548" t="s">
        <v>123</v>
      </c>
      <c r="Z67" s="150"/>
      <c r="AA67" s="548" t="s">
        <v>122</v>
      </c>
      <c r="AB67" s="150"/>
      <c r="AC67" s="548" t="s">
        <v>124</v>
      </c>
      <c r="AD67" s="269" t="s">
        <v>125</v>
      </c>
      <c r="AE67" s="550" t="str">
        <f t="shared" si="0"/>
        <v/>
      </c>
      <c r="AF67" s="269" t="s">
        <v>126</v>
      </c>
      <c r="AG67" s="551" t="str">
        <f t="shared" si="1"/>
        <v/>
      </c>
    </row>
    <row r="68" spans="1:33" ht="36.75" customHeight="1">
      <c r="A68" s="544">
        <f t="shared" si="2"/>
        <v>58</v>
      </c>
      <c r="B68" s="1139" t="str">
        <f>IF(基本情報入力シート!C111="","",基本情報入力シート!C111)</f>
        <v/>
      </c>
      <c r="C68" s="1140"/>
      <c r="D68" s="1140"/>
      <c r="E68" s="1140"/>
      <c r="F68" s="1140"/>
      <c r="G68" s="1140"/>
      <c r="H68" s="1140"/>
      <c r="I68" s="1140"/>
      <c r="J68" s="1140"/>
      <c r="K68" s="1141"/>
      <c r="L68" s="544" t="str">
        <f>IF(基本情報入力シート!M111="","",基本情報入力シート!M111)</f>
        <v/>
      </c>
      <c r="M68" s="544" t="str">
        <f>IF(基本情報入力シート!R111="","",基本情報入力シート!R111)</f>
        <v/>
      </c>
      <c r="N68" s="544" t="str">
        <f>IF(基本情報入力シート!W111="","",基本情報入力シート!W111)</f>
        <v/>
      </c>
      <c r="O68" s="544" t="str">
        <f>IF(基本情報入力シート!X111="","",基本情報入力シート!X111)</f>
        <v/>
      </c>
      <c r="P68" s="545" t="str">
        <f>IF(基本情報入力シート!Y111="","",基本情報入力シート!Y111)</f>
        <v/>
      </c>
      <c r="Q68" s="532" t="str">
        <f>IF(基本情報入力シート!Z111="","",基本情報入力シート!Z111)</f>
        <v/>
      </c>
      <c r="R68" s="546" t="str">
        <f>IF(基本情報入力シート!AA111="","",基本情報入力シート!AA111)</f>
        <v/>
      </c>
      <c r="S68" s="149"/>
      <c r="T68" s="547" t="str">
        <f>IF(P68="","",VLOOKUP(P68,【参考】数式用2!$A$3:$C$26,3,FALSE))</f>
        <v/>
      </c>
      <c r="U68" s="548" t="s">
        <v>121</v>
      </c>
      <c r="V68" s="150"/>
      <c r="W68" s="549" t="s">
        <v>122</v>
      </c>
      <c r="X68" s="150"/>
      <c r="Y68" s="548" t="s">
        <v>123</v>
      </c>
      <c r="Z68" s="150"/>
      <c r="AA68" s="548" t="s">
        <v>122</v>
      </c>
      <c r="AB68" s="150"/>
      <c r="AC68" s="548" t="s">
        <v>124</v>
      </c>
      <c r="AD68" s="269" t="s">
        <v>125</v>
      </c>
      <c r="AE68" s="550" t="str">
        <f t="shared" si="0"/>
        <v/>
      </c>
      <c r="AF68" s="269" t="s">
        <v>126</v>
      </c>
      <c r="AG68" s="551" t="str">
        <f t="shared" si="1"/>
        <v/>
      </c>
    </row>
    <row r="69" spans="1:33" ht="36.75" customHeight="1">
      <c r="A69" s="544">
        <f t="shared" si="2"/>
        <v>59</v>
      </c>
      <c r="B69" s="1139" t="str">
        <f>IF(基本情報入力シート!C112="","",基本情報入力シート!C112)</f>
        <v/>
      </c>
      <c r="C69" s="1140"/>
      <c r="D69" s="1140"/>
      <c r="E69" s="1140"/>
      <c r="F69" s="1140"/>
      <c r="G69" s="1140"/>
      <c r="H69" s="1140"/>
      <c r="I69" s="1140"/>
      <c r="J69" s="1140"/>
      <c r="K69" s="1141"/>
      <c r="L69" s="544" t="str">
        <f>IF(基本情報入力シート!M112="","",基本情報入力シート!M112)</f>
        <v/>
      </c>
      <c r="M69" s="544" t="str">
        <f>IF(基本情報入力シート!R112="","",基本情報入力シート!R112)</f>
        <v/>
      </c>
      <c r="N69" s="544" t="str">
        <f>IF(基本情報入力シート!W112="","",基本情報入力シート!W112)</f>
        <v/>
      </c>
      <c r="O69" s="544" t="str">
        <f>IF(基本情報入力シート!X112="","",基本情報入力シート!X112)</f>
        <v/>
      </c>
      <c r="P69" s="545" t="str">
        <f>IF(基本情報入力シート!Y112="","",基本情報入力シート!Y112)</f>
        <v/>
      </c>
      <c r="Q69" s="532" t="str">
        <f>IF(基本情報入力シート!Z112="","",基本情報入力シート!Z112)</f>
        <v/>
      </c>
      <c r="R69" s="546" t="str">
        <f>IF(基本情報入力シート!AA112="","",基本情報入力シート!AA112)</f>
        <v/>
      </c>
      <c r="S69" s="149"/>
      <c r="T69" s="547" t="str">
        <f>IF(P69="","",VLOOKUP(P69,【参考】数式用2!$A$3:$C$26,3,FALSE))</f>
        <v/>
      </c>
      <c r="U69" s="548" t="s">
        <v>121</v>
      </c>
      <c r="V69" s="150"/>
      <c r="W69" s="549" t="s">
        <v>122</v>
      </c>
      <c r="X69" s="150"/>
      <c r="Y69" s="548" t="s">
        <v>123</v>
      </c>
      <c r="Z69" s="150"/>
      <c r="AA69" s="548" t="s">
        <v>122</v>
      </c>
      <c r="AB69" s="150"/>
      <c r="AC69" s="548" t="s">
        <v>124</v>
      </c>
      <c r="AD69" s="269" t="s">
        <v>125</v>
      </c>
      <c r="AE69" s="550" t="str">
        <f t="shared" si="0"/>
        <v/>
      </c>
      <c r="AF69" s="269" t="s">
        <v>126</v>
      </c>
      <c r="AG69" s="551" t="str">
        <f t="shared" si="1"/>
        <v/>
      </c>
    </row>
    <row r="70" spans="1:33" ht="36.75" customHeight="1">
      <c r="A70" s="544">
        <f t="shared" si="2"/>
        <v>60</v>
      </c>
      <c r="B70" s="1139" t="str">
        <f>IF(基本情報入力シート!C113="","",基本情報入力シート!C113)</f>
        <v/>
      </c>
      <c r="C70" s="1140"/>
      <c r="D70" s="1140"/>
      <c r="E70" s="1140"/>
      <c r="F70" s="1140"/>
      <c r="G70" s="1140"/>
      <c r="H70" s="1140"/>
      <c r="I70" s="1140"/>
      <c r="J70" s="1140"/>
      <c r="K70" s="1141"/>
      <c r="L70" s="544" t="str">
        <f>IF(基本情報入力シート!M113="","",基本情報入力シート!M113)</f>
        <v/>
      </c>
      <c r="M70" s="544" t="str">
        <f>IF(基本情報入力シート!R113="","",基本情報入力シート!R113)</f>
        <v/>
      </c>
      <c r="N70" s="544" t="str">
        <f>IF(基本情報入力シート!W113="","",基本情報入力シート!W113)</f>
        <v/>
      </c>
      <c r="O70" s="544" t="str">
        <f>IF(基本情報入力シート!X113="","",基本情報入力シート!X113)</f>
        <v/>
      </c>
      <c r="P70" s="545" t="str">
        <f>IF(基本情報入力シート!Y113="","",基本情報入力シート!Y113)</f>
        <v/>
      </c>
      <c r="Q70" s="532" t="str">
        <f>IF(基本情報入力シート!Z113="","",基本情報入力シート!Z113)</f>
        <v/>
      </c>
      <c r="R70" s="546" t="str">
        <f>IF(基本情報入力シート!AA113="","",基本情報入力シート!AA113)</f>
        <v/>
      </c>
      <c r="S70" s="149"/>
      <c r="T70" s="547" t="str">
        <f>IF(P70="","",VLOOKUP(P70,【参考】数式用2!$A$3:$C$26,3,FALSE))</f>
        <v/>
      </c>
      <c r="U70" s="548" t="s">
        <v>121</v>
      </c>
      <c r="V70" s="150"/>
      <c r="W70" s="549" t="s">
        <v>122</v>
      </c>
      <c r="X70" s="150"/>
      <c r="Y70" s="548" t="s">
        <v>123</v>
      </c>
      <c r="Z70" s="150"/>
      <c r="AA70" s="548" t="s">
        <v>122</v>
      </c>
      <c r="AB70" s="150"/>
      <c r="AC70" s="548" t="s">
        <v>124</v>
      </c>
      <c r="AD70" s="269" t="s">
        <v>125</v>
      </c>
      <c r="AE70" s="550" t="str">
        <f t="shared" si="0"/>
        <v/>
      </c>
      <c r="AF70" s="269" t="s">
        <v>126</v>
      </c>
      <c r="AG70" s="551" t="str">
        <f t="shared" si="1"/>
        <v/>
      </c>
    </row>
    <row r="71" spans="1:33" ht="36.75" customHeight="1">
      <c r="A71" s="544">
        <f t="shared" si="2"/>
        <v>61</v>
      </c>
      <c r="B71" s="1139" t="str">
        <f>IF(基本情報入力シート!C114="","",基本情報入力シート!C114)</f>
        <v/>
      </c>
      <c r="C71" s="1140"/>
      <c r="D71" s="1140"/>
      <c r="E71" s="1140"/>
      <c r="F71" s="1140"/>
      <c r="G71" s="1140"/>
      <c r="H71" s="1140"/>
      <c r="I71" s="1140"/>
      <c r="J71" s="1140"/>
      <c r="K71" s="1141"/>
      <c r="L71" s="544" t="str">
        <f>IF(基本情報入力シート!M114="","",基本情報入力シート!M114)</f>
        <v/>
      </c>
      <c r="M71" s="544" t="str">
        <f>IF(基本情報入力シート!R114="","",基本情報入力シート!R114)</f>
        <v/>
      </c>
      <c r="N71" s="544" t="str">
        <f>IF(基本情報入力シート!W114="","",基本情報入力シート!W114)</f>
        <v/>
      </c>
      <c r="O71" s="544" t="str">
        <f>IF(基本情報入力シート!X114="","",基本情報入力シート!X114)</f>
        <v/>
      </c>
      <c r="P71" s="545" t="str">
        <f>IF(基本情報入力シート!Y114="","",基本情報入力シート!Y114)</f>
        <v/>
      </c>
      <c r="Q71" s="532" t="str">
        <f>IF(基本情報入力シート!Z114="","",基本情報入力シート!Z114)</f>
        <v/>
      </c>
      <c r="R71" s="546" t="str">
        <f>IF(基本情報入力シート!AA114="","",基本情報入力シート!AA114)</f>
        <v/>
      </c>
      <c r="S71" s="149"/>
      <c r="T71" s="547" t="str">
        <f>IF(P71="","",VLOOKUP(P71,【参考】数式用2!$A$3:$C$26,3,FALSE))</f>
        <v/>
      </c>
      <c r="U71" s="548" t="s">
        <v>121</v>
      </c>
      <c r="V71" s="150"/>
      <c r="W71" s="549" t="s">
        <v>122</v>
      </c>
      <c r="X71" s="150"/>
      <c r="Y71" s="548" t="s">
        <v>123</v>
      </c>
      <c r="Z71" s="150"/>
      <c r="AA71" s="548" t="s">
        <v>122</v>
      </c>
      <c r="AB71" s="150"/>
      <c r="AC71" s="548" t="s">
        <v>124</v>
      </c>
      <c r="AD71" s="269" t="s">
        <v>125</v>
      </c>
      <c r="AE71" s="550" t="str">
        <f t="shared" si="0"/>
        <v/>
      </c>
      <c r="AF71" s="269" t="s">
        <v>126</v>
      </c>
      <c r="AG71" s="551" t="str">
        <f t="shared" si="1"/>
        <v/>
      </c>
    </row>
    <row r="72" spans="1:33" ht="36.75" customHeight="1">
      <c r="A72" s="544">
        <f t="shared" si="2"/>
        <v>62</v>
      </c>
      <c r="B72" s="1139" t="str">
        <f>IF(基本情報入力シート!C115="","",基本情報入力シート!C115)</f>
        <v/>
      </c>
      <c r="C72" s="1140"/>
      <c r="D72" s="1140"/>
      <c r="E72" s="1140"/>
      <c r="F72" s="1140"/>
      <c r="G72" s="1140"/>
      <c r="H72" s="1140"/>
      <c r="I72" s="1140"/>
      <c r="J72" s="1140"/>
      <c r="K72" s="1141"/>
      <c r="L72" s="544" t="str">
        <f>IF(基本情報入力シート!M115="","",基本情報入力シート!M115)</f>
        <v/>
      </c>
      <c r="M72" s="544" t="str">
        <f>IF(基本情報入力シート!R115="","",基本情報入力シート!R115)</f>
        <v/>
      </c>
      <c r="N72" s="544" t="str">
        <f>IF(基本情報入力シート!W115="","",基本情報入力シート!W115)</f>
        <v/>
      </c>
      <c r="O72" s="544" t="str">
        <f>IF(基本情報入力シート!X115="","",基本情報入力シート!X115)</f>
        <v/>
      </c>
      <c r="P72" s="545" t="str">
        <f>IF(基本情報入力シート!Y115="","",基本情報入力シート!Y115)</f>
        <v/>
      </c>
      <c r="Q72" s="532" t="str">
        <f>IF(基本情報入力シート!Z115="","",基本情報入力シート!Z115)</f>
        <v/>
      </c>
      <c r="R72" s="546" t="str">
        <f>IF(基本情報入力シート!AA115="","",基本情報入力シート!AA115)</f>
        <v/>
      </c>
      <c r="S72" s="149"/>
      <c r="T72" s="547" t="str">
        <f>IF(P72="","",VLOOKUP(P72,【参考】数式用2!$A$3:$C$26,3,FALSE))</f>
        <v/>
      </c>
      <c r="U72" s="548" t="s">
        <v>121</v>
      </c>
      <c r="V72" s="150"/>
      <c r="W72" s="549" t="s">
        <v>122</v>
      </c>
      <c r="X72" s="150"/>
      <c r="Y72" s="548" t="s">
        <v>123</v>
      </c>
      <c r="Z72" s="150"/>
      <c r="AA72" s="548" t="s">
        <v>122</v>
      </c>
      <c r="AB72" s="150"/>
      <c r="AC72" s="548" t="s">
        <v>124</v>
      </c>
      <c r="AD72" s="269" t="s">
        <v>125</v>
      </c>
      <c r="AE72" s="550" t="str">
        <f t="shared" si="0"/>
        <v/>
      </c>
      <c r="AF72" s="269" t="s">
        <v>126</v>
      </c>
      <c r="AG72" s="551" t="str">
        <f t="shared" si="1"/>
        <v/>
      </c>
    </row>
    <row r="73" spans="1:33" ht="36.75" customHeight="1">
      <c r="A73" s="544">
        <f t="shared" si="2"/>
        <v>63</v>
      </c>
      <c r="B73" s="1139" t="str">
        <f>IF(基本情報入力シート!C116="","",基本情報入力シート!C116)</f>
        <v/>
      </c>
      <c r="C73" s="1140"/>
      <c r="D73" s="1140"/>
      <c r="E73" s="1140"/>
      <c r="F73" s="1140"/>
      <c r="G73" s="1140"/>
      <c r="H73" s="1140"/>
      <c r="I73" s="1140"/>
      <c r="J73" s="1140"/>
      <c r="K73" s="1141"/>
      <c r="L73" s="544" t="str">
        <f>IF(基本情報入力シート!M116="","",基本情報入力シート!M116)</f>
        <v/>
      </c>
      <c r="M73" s="544" t="str">
        <f>IF(基本情報入力シート!R116="","",基本情報入力シート!R116)</f>
        <v/>
      </c>
      <c r="N73" s="544" t="str">
        <f>IF(基本情報入力シート!W116="","",基本情報入力シート!W116)</f>
        <v/>
      </c>
      <c r="O73" s="544" t="str">
        <f>IF(基本情報入力シート!X116="","",基本情報入力シート!X116)</f>
        <v/>
      </c>
      <c r="P73" s="545" t="str">
        <f>IF(基本情報入力シート!Y116="","",基本情報入力シート!Y116)</f>
        <v/>
      </c>
      <c r="Q73" s="532" t="str">
        <f>IF(基本情報入力シート!Z116="","",基本情報入力シート!Z116)</f>
        <v/>
      </c>
      <c r="R73" s="546" t="str">
        <f>IF(基本情報入力シート!AA116="","",基本情報入力シート!AA116)</f>
        <v/>
      </c>
      <c r="S73" s="149"/>
      <c r="T73" s="547" t="str">
        <f>IF(P73="","",VLOOKUP(P73,【参考】数式用2!$A$3:$C$26,3,FALSE))</f>
        <v/>
      </c>
      <c r="U73" s="548" t="s">
        <v>121</v>
      </c>
      <c r="V73" s="150"/>
      <c r="W73" s="549" t="s">
        <v>122</v>
      </c>
      <c r="X73" s="150"/>
      <c r="Y73" s="548" t="s">
        <v>123</v>
      </c>
      <c r="Z73" s="150"/>
      <c r="AA73" s="548" t="s">
        <v>122</v>
      </c>
      <c r="AB73" s="150"/>
      <c r="AC73" s="548" t="s">
        <v>124</v>
      </c>
      <c r="AD73" s="269" t="s">
        <v>125</v>
      </c>
      <c r="AE73" s="550" t="str">
        <f t="shared" si="0"/>
        <v/>
      </c>
      <c r="AF73" s="269" t="s">
        <v>126</v>
      </c>
      <c r="AG73" s="551" t="str">
        <f t="shared" si="1"/>
        <v/>
      </c>
    </row>
    <row r="74" spans="1:33" ht="36.75" customHeight="1">
      <c r="A74" s="544">
        <f t="shared" si="2"/>
        <v>64</v>
      </c>
      <c r="B74" s="1139" t="str">
        <f>IF(基本情報入力シート!C117="","",基本情報入力シート!C117)</f>
        <v/>
      </c>
      <c r="C74" s="1140"/>
      <c r="D74" s="1140"/>
      <c r="E74" s="1140"/>
      <c r="F74" s="1140"/>
      <c r="G74" s="1140"/>
      <c r="H74" s="1140"/>
      <c r="I74" s="1140"/>
      <c r="J74" s="1140"/>
      <c r="K74" s="1141"/>
      <c r="L74" s="544" t="str">
        <f>IF(基本情報入力シート!M117="","",基本情報入力シート!M117)</f>
        <v/>
      </c>
      <c r="M74" s="544" t="str">
        <f>IF(基本情報入力シート!R117="","",基本情報入力シート!R117)</f>
        <v/>
      </c>
      <c r="N74" s="544" t="str">
        <f>IF(基本情報入力シート!W117="","",基本情報入力シート!W117)</f>
        <v/>
      </c>
      <c r="O74" s="544" t="str">
        <f>IF(基本情報入力シート!X117="","",基本情報入力シート!X117)</f>
        <v/>
      </c>
      <c r="P74" s="545" t="str">
        <f>IF(基本情報入力シート!Y117="","",基本情報入力シート!Y117)</f>
        <v/>
      </c>
      <c r="Q74" s="532" t="str">
        <f>IF(基本情報入力シート!Z117="","",基本情報入力シート!Z117)</f>
        <v/>
      </c>
      <c r="R74" s="546" t="str">
        <f>IF(基本情報入力シート!AA117="","",基本情報入力シート!AA117)</f>
        <v/>
      </c>
      <c r="S74" s="149"/>
      <c r="T74" s="547" t="str">
        <f>IF(P74="","",VLOOKUP(P74,【参考】数式用2!$A$3:$C$26,3,FALSE))</f>
        <v/>
      </c>
      <c r="U74" s="548" t="s">
        <v>121</v>
      </c>
      <c r="V74" s="150"/>
      <c r="W74" s="549" t="s">
        <v>122</v>
      </c>
      <c r="X74" s="150"/>
      <c r="Y74" s="548" t="s">
        <v>123</v>
      </c>
      <c r="Z74" s="150"/>
      <c r="AA74" s="548" t="s">
        <v>122</v>
      </c>
      <c r="AB74" s="150"/>
      <c r="AC74" s="548" t="s">
        <v>124</v>
      </c>
      <c r="AD74" s="269" t="s">
        <v>125</v>
      </c>
      <c r="AE74" s="550" t="str">
        <f t="shared" si="0"/>
        <v/>
      </c>
      <c r="AF74" s="269" t="s">
        <v>126</v>
      </c>
      <c r="AG74" s="551" t="str">
        <f t="shared" si="1"/>
        <v/>
      </c>
    </row>
    <row r="75" spans="1:33" ht="36.75" customHeight="1">
      <c r="A75" s="544">
        <f t="shared" si="2"/>
        <v>65</v>
      </c>
      <c r="B75" s="1139" t="str">
        <f>IF(基本情報入力シート!C118="","",基本情報入力シート!C118)</f>
        <v/>
      </c>
      <c r="C75" s="1140"/>
      <c r="D75" s="1140"/>
      <c r="E75" s="1140"/>
      <c r="F75" s="1140"/>
      <c r="G75" s="1140"/>
      <c r="H75" s="1140"/>
      <c r="I75" s="1140"/>
      <c r="J75" s="1140"/>
      <c r="K75" s="1141"/>
      <c r="L75" s="544" t="str">
        <f>IF(基本情報入力シート!M118="","",基本情報入力シート!M118)</f>
        <v/>
      </c>
      <c r="M75" s="544" t="str">
        <f>IF(基本情報入力シート!R118="","",基本情報入力シート!R118)</f>
        <v/>
      </c>
      <c r="N75" s="544" t="str">
        <f>IF(基本情報入力シート!W118="","",基本情報入力シート!W118)</f>
        <v/>
      </c>
      <c r="O75" s="544" t="str">
        <f>IF(基本情報入力シート!X118="","",基本情報入力シート!X118)</f>
        <v/>
      </c>
      <c r="P75" s="545" t="str">
        <f>IF(基本情報入力シート!Y118="","",基本情報入力シート!Y118)</f>
        <v/>
      </c>
      <c r="Q75" s="532" t="str">
        <f>IF(基本情報入力シート!Z118="","",基本情報入力シート!Z118)</f>
        <v/>
      </c>
      <c r="R75" s="546" t="str">
        <f>IF(基本情報入力シート!AA118="","",基本情報入力シート!AA118)</f>
        <v/>
      </c>
      <c r="S75" s="149"/>
      <c r="T75" s="547" t="str">
        <f>IF(P75="","",VLOOKUP(P75,【参考】数式用2!$A$3:$C$26,3,FALSE))</f>
        <v/>
      </c>
      <c r="U75" s="548" t="s">
        <v>121</v>
      </c>
      <c r="V75" s="150"/>
      <c r="W75" s="549" t="s">
        <v>122</v>
      </c>
      <c r="X75" s="150"/>
      <c r="Y75" s="548" t="s">
        <v>123</v>
      </c>
      <c r="Z75" s="150"/>
      <c r="AA75" s="548" t="s">
        <v>122</v>
      </c>
      <c r="AB75" s="150"/>
      <c r="AC75" s="548" t="s">
        <v>124</v>
      </c>
      <c r="AD75" s="269" t="s">
        <v>125</v>
      </c>
      <c r="AE75" s="550" t="str">
        <f t="shared" si="0"/>
        <v/>
      </c>
      <c r="AF75" s="269" t="s">
        <v>126</v>
      </c>
      <c r="AG75" s="551" t="str">
        <f t="shared" si="1"/>
        <v/>
      </c>
    </row>
    <row r="76" spans="1:33" ht="36.75" customHeight="1">
      <c r="A76" s="544">
        <f t="shared" si="2"/>
        <v>66</v>
      </c>
      <c r="B76" s="1139" t="str">
        <f>IF(基本情報入力シート!C119="","",基本情報入力シート!C119)</f>
        <v/>
      </c>
      <c r="C76" s="1140"/>
      <c r="D76" s="1140"/>
      <c r="E76" s="1140"/>
      <c r="F76" s="1140"/>
      <c r="G76" s="1140"/>
      <c r="H76" s="1140"/>
      <c r="I76" s="1140"/>
      <c r="J76" s="1140"/>
      <c r="K76" s="1141"/>
      <c r="L76" s="544" t="str">
        <f>IF(基本情報入力シート!M119="","",基本情報入力シート!M119)</f>
        <v/>
      </c>
      <c r="M76" s="544" t="str">
        <f>IF(基本情報入力シート!R119="","",基本情報入力シート!R119)</f>
        <v/>
      </c>
      <c r="N76" s="544" t="str">
        <f>IF(基本情報入力シート!W119="","",基本情報入力シート!W119)</f>
        <v/>
      </c>
      <c r="O76" s="544" t="str">
        <f>IF(基本情報入力シート!X119="","",基本情報入力シート!X119)</f>
        <v/>
      </c>
      <c r="P76" s="545" t="str">
        <f>IF(基本情報入力シート!Y119="","",基本情報入力シート!Y119)</f>
        <v/>
      </c>
      <c r="Q76" s="532" t="str">
        <f>IF(基本情報入力シート!Z119="","",基本情報入力シート!Z119)</f>
        <v/>
      </c>
      <c r="R76" s="546" t="str">
        <f>IF(基本情報入力シート!AA119="","",基本情報入力シート!AA119)</f>
        <v/>
      </c>
      <c r="S76" s="149"/>
      <c r="T76" s="547" t="str">
        <f>IF(P76="","",VLOOKUP(P76,【参考】数式用2!$A$3:$C$26,3,FALSE))</f>
        <v/>
      </c>
      <c r="U76" s="548" t="s">
        <v>121</v>
      </c>
      <c r="V76" s="150"/>
      <c r="W76" s="549" t="s">
        <v>122</v>
      </c>
      <c r="X76" s="150"/>
      <c r="Y76" s="548" t="s">
        <v>123</v>
      </c>
      <c r="Z76" s="150"/>
      <c r="AA76" s="548" t="s">
        <v>122</v>
      </c>
      <c r="AB76" s="150"/>
      <c r="AC76" s="548" t="s">
        <v>124</v>
      </c>
      <c r="AD76" s="269" t="s">
        <v>125</v>
      </c>
      <c r="AE76" s="550" t="str">
        <f t="shared" ref="AE76:AE110" si="3">IF(V76&gt;=1,(Z76*12+AB76)-(V76*12+X76)+1,"")</f>
        <v/>
      </c>
      <c r="AF76" s="269" t="s">
        <v>126</v>
      </c>
      <c r="AG76" s="551" t="str">
        <f t="shared" ref="AG76:AG110" si="4">IFERROR(ROUNDDOWN(ROUND(Q76*T76,0)*R76,0)*AE76,"")</f>
        <v/>
      </c>
    </row>
    <row r="77" spans="1:33" ht="36.75" customHeight="1">
      <c r="A77" s="544">
        <f t="shared" ref="A77:A110" si="5">A76+1</f>
        <v>67</v>
      </c>
      <c r="B77" s="1139" t="str">
        <f>IF(基本情報入力シート!C120="","",基本情報入力シート!C120)</f>
        <v/>
      </c>
      <c r="C77" s="1140"/>
      <c r="D77" s="1140"/>
      <c r="E77" s="1140"/>
      <c r="F77" s="1140"/>
      <c r="G77" s="1140"/>
      <c r="H77" s="1140"/>
      <c r="I77" s="1140"/>
      <c r="J77" s="1140"/>
      <c r="K77" s="1141"/>
      <c r="L77" s="544" t="str">
        <f>IF(基本情報入力シート!M120="","",基本情報入力シート!M120)</f>
        <v/>
      </c>
      <c r="M77" s="544" t="str">
        <f>IF(基本情報入力シート!R120="","",基本情報入力シート!R120)</f>
        <v/>
      </c>
      <c r="N77" s="544" t="str">
        <f>IF(基本情報入力シート!W120="","",基本情報入力シート!W120)</f>
        <v/>
      </c>
      <c r="O77" s="544" t="str">
        <f>IF(基本情報入力シート!X120="","",基本情報入力シート!X120)</f>
        <v/>
      </c>
      <c r="P77" s="545" t="str">
        <f>IF(基本情報入力シート!Y120="","",基本情報入力シート!Y120)</f>
        <v/>
      </c>
      <c r="Q77" s="532" t="str">
        <f>IF(基本情報入力シート!Z120="","",基本情報入力シート!Z120)</f>
        <v/>
      </c>
      <c r="R77" s="546" t="str">
        <f>IF(基本情報入力シート!AA120="","",基本情報入力シート!AA120)</f>
        <v/>
      </c>
      <c r="S77" s="149"/>
      <c r="T77" s="547" t="str">
        <f>IF(P77="","",VLOOKUP(P77,【参考】数式用2!$A$3:$C$26,3,FALSE))</f>
        <v/>
      </c>
      <c r="U77" s="548" t="s">
        <v>121</v>
      </c>
      <c r="V77" s="150"/>
      <c r="W77" s="549" t="s">
        <v>122</v>
      </c>
      <c r="X77" s="150"/>
      <c r="Y77" s="548" t="s">
        <v>123</v>
      </c>
      <c r="Z77" s="150"/>
      <c r="AA77" s="548" t="s">
        <v>122</v>
      </c>
      <c r="AB77" s="150"/>
      <c r="AC77" s="548" t="s">
        <v>124</v>
      </c>
      <c r="AD77" s="269" t="s">
        <v>125</v>
      </c>
      <c r="AE77" s="550" t="str">
        <f t="shared" si="3"/>
        <v/>
      </c>
      <c r="AF77" s="269" t="s">
        <v>126</v>
      </c>
      <c r="AG77" s="551" t="str">
        <f t="shared" si="4"/>
        <v/>
      </c>
    </row>
    <row r="78" spans="1:33" ht="36.75" customHeight="1">
      <c r="A78" s="544">
        <f t="shared" si="5"/>
        <v>68</v>
      </c>
      <c r="B78" s="1139" t="str">
        <f>IF(基本情報入力シート!C121="","",基本情報入力シート!C121)</f>
        <v/>
      </c>
      <c r="C78" s="1140"/>
      <c r="D78" s="1140"/>
      <c r="E78" s="1140"/>
      <c r="F78" s="1140"/>
      <c r="G78" s="1140"/>
      <c r="H78" s="1140"/>
      <c r="I78" s="1140"/>
      <c r="J78" s="1140"/>
      <c r="K78" s="1141"/>
      <c r="L78" s="544" t="str">
        <f>IF(基本情報入力シート!M121="","",基本情報入力シート!M121)</f>
        <v/>
      </c>
      <c r="M78" s="544" t="str">
        <f>IF(基本情報入力シート!R121="","",基本情報入力シート!R121)</f>
        <v/>
      </c>
      <c r="N78" s="544" t="str">
        <f>IF(基本情報入力シート!W121="","",基本情報入力シート!W121)</f>
        <v/>
      </c>
      <c r="O78" s="544" t="str">
        <f>IF(基本情報入力シート!X121="","",基本情報入力シート!X121)</f>
        <v/>
      </c>
      <c r="P78" s="545" t="str">
        <f>IF(基本情報入力シート!Y121="","",基本情報入力シート!Y121)</f>
        <v/>
      </c>
      <c r="Q78" s="532" t="str">
        <f>IF(基本情報入力シート!Z121="","",基本情報入力シート!Z121)</f>
        <v/>
      </c>
      <c r="R78" s="546" t="str">
        <f>IF(基本情報入力シート!AA121="","",基本情報入力シート!AA121)</f>
        <v/>
      </c>
      <c r="S78" s="149"/>
      <c r="T78" s="547" t="str">
        <f>IF(P78="","",VLOOKUP(P78,【参考】数式用2!$A$3:$C$26,3,FALSE))</f>
        <v/>
      </c>
      <c r="U78" s="548" t="s">
        <v>121</v>
      </c>
      <c r="V78" s="150"/>
      <c r="W78" s="549" t="s">
        <v>122</v>
      </c>
      <c r="X78" s="150"/>
      <c r="Y78" s="548" t="s">
        <v>123</v>
      </c>
      <c r="Z78" s="150"/>
      <c r="AA78" s="548" t="s">
        <v>122</v>
      </c>
      <c r="AB78" s="150"/>
      <c r="AC78" s="548" t="s">
        <v>124</v>
      </c>
      <c r="AD78" s="269" t="s">
        <v>125</v>
      </c>
      <c r="AE78" s="550" t="str">
        <f t="shared" si="3"/>
        <v/>
      </c>
      <c r="AF78" s="269" t="s">
        <v>126</v>
      </c>
      <c r="AG78" s="551" t="str">
        <f t="shared" si="4"/>
        <v/>
      </c>
    </row>
    <row r="79" spans="1:33" ht="36.75" customHeight="1">
      <c r="A79" s="544">
        <f t="shared" si="5"/>
        <v>69</v>
      </c>
      <c r="B79" s="1139" t="str">
        <f>IF(基本情報入力シート!C122="","",基本情報入力シート!C122)</f>
        <v/>
      </c>
      <c r="C79" s="1140"/>
      <c r="D79" s="1140"/>
      <c r="E79" s="1140"/>
      <c r="F79" s="1140"/>
      <c r="G79" s="1140"/>
      <c r="H79" s="1140"/>
      <c r="I79" s="1140"/>
      <c r="J79" s="1140"/>
      <c r="K79" s="1141"/>
      <c r="L79" s="544" t="str">
        <f>IF(基本情報入力シート!M122="","",基本情報入力シート!M122)</f>
        <v/>
      </c>
      <c r="M79" s="544" t="str">
        <f>IF(基本情報入力シート!R122="","",基本情報入力シート!R122)</f>
        <v/>
      </c>
      <c r="N79" s="544" t="str">
        <f>IF(基本情報入力シート!W122="","",基本情報入力シート!W122)</f>
        <v/>
      </c>
      <c r="O79" s="544" t="str">
        <f>IF(基本情報入力シート!X122="","",基本情報入力シート!X122)</f>
        <v/>
      </c>
      <c r="P79" s="545" t="str">
        <f>IF(基本情報入力シート!Y122="","",基本情報入力シート!Y122)</f>
        <v/>
      </c>
      <c r="Q79" s="532" t="str">
        <f>IF(基本情報入力シート!Z122="","",基本情報入力シート!Z122)</f>
        <v/>
      </c>
      <c r="R79" s="546" t="str">
        <f>IF(基本情報入力シート!AA122="","",基本情報入力シート!AA122)</f>
        <v/>
      </c>
      <c r="S79" s="149"/>
      <c r="T79" s="547" t="str">
        <f>IF(P79="","",VLOOKUP(P79,【参考】数式用2!$A$3:$C$26,3,FALSE))</f>
        <v/>
      </c>
      <c r="U79" s="548" t="s">
        <v>121</v>
      </c>
      <c r="V79" s="150"/>
      <c r="W79" s="549" t="s">
        <v>122</v>
      </c>
      <c r="X79" s="150"/>
      <c r="Y79" s="548" t="s">
        <v>123</v>
      </c>
      <c r="Z79" s="150"/>
      <c r="AA79" s="548" t="s">
        <v>122</v>
      </c>
      <c r="AB79" s="150"/>
      <c r="AC79" s="548" t="s">
        <v>124</v>
      </c>
      <c r="AD79" s="269" t="s">
        <v>125</v>
      </c>
      <c r="AE79" s="550" t="str">
        <f t="shared" si="3"/>
        <v/>
      </c>
      <c r="AF79" s="269" t="s">
        <v>126</v>
      </c>
      <c r="AG79" s="551" t="str">
        <f t="shared" si="4"/>
        <v/>
      </c>
    </row>
    <row r="80" spans="1:33" ht="36.75" customHeight="1">
      <c r="A80" s="544">
        <f t="shared" si="5"/>
        <v>70</v>
      </c>
      <c r="B80" s="1139" t="str">
        <f>IF(基本情報入力シート!C123="","",基本情報入力シート!C123)</f>
        <v/>
      </c>
      <c r="C80" s="1140"/>
      <c r="D80" s="1140"/>
      <c r="E80" s="1140"/>
      <c r="F80" s="1140"/>
      <c r="G80" s="1140"/>
      <c r="H80" s="1140"/>
      <c r="I80" s="1140"/>
      <c r="J80" s="1140"/>
      <c r="K80" s="1141"/>
      <c r="L80" s="544" t="str">
        <f>IF(基本情報入力シート!M123="","",基本情報入力シート!M123)</f>
        <v/>
      </c>
      <c r="M80" s="544" t="str">
        <f>IF(基本情報入力シート!R123="","",基本情報入力シート!R123)</f>
        <v/>
      </c>
      <c r="N80" s="544" t="str">
        <f>IF(基本情報入力シート!W123="","",基本情報入力シート!W123)</f>
        <v/>
      </c>
      <c r="O80" s="544" t="str">
        <f>IF(基本情報入力シート!X123="","",基本情報入力シート!X123)</f>
        <v/>
      </c>
      <c r="P80" s="545" t="str">
        <f>IF(基本情報入力シート!Y123="","",基本情報入力シート!Y123)</f>
        <v/>
      </c>
      <c r="Q80" s="532" t="str">
        <f>IF(基本情報入力シート!Z123="","",基本情報入力シート!Z123)</f>
        <v/>
      </c>
      <c r="R80" s="546" t="str">
        <f>IF(基本情報入力シート!AA123="","",基本情報入力シート!AA123)</f>
        <v/>
      </c>
      <c r="S80" s="149"/>
      <c r="T80" s="547" t="str">
        <f>IF(P80="","",VLOOKUP(P80,【参考】数式用2!$A$3:$C$26,3,FALSE))</f>
        <v/>
      </c>
      <c r="U80" s="548" t="s">
        <v>121</v>
      </c>
      <c r="V80" s="150"/>
      <c r="W80" s="549" t="s">
        <v>122</v>
      </c>
      <c r="X80" s="150"/>
      <c r="Y80" s="548" t="s">
        <v>123</v>
      </c>
      <c r="Z80" s="150"/>
      <c r="AA80" s="548" t="s">
        <v>122</v>
      </c>
      <c r="AB80" s="150"/>
      <c r="AC80" s="548" t="s">
        <v>124</v>
      </c>
      <c r="AD80" s="269" t="s">
        <v>125</v>
      </c>
      <c r="AE80" s="550" t="str">
        <f t="shared" si="3"/>
        <v/>
      </c>
      <c r="AF80" s="269" t="s">
        <v>126</v>
      </c>
      <c r="AG80" s="551" t="str">
        <f t="shared" si="4"/>
        <v/>
      </c>
    </row>
    <row r="81" spans="1:33" ht="36.75" customHeight="1">
      <c r="A81" s="544">
        <f t="shared" si="5"/>
        <v>71</v>
      </c>
      <c r="B81" s="1139" t="str">
        <f>IF(基本情報入力シート!C124="","",基本情報入力シート!C124)</f>
        <v/>
      </c>
      <c r="C81" s="1140"/>
      <c r="D81" s="1140"/>
      <c r="E81" s="1140"/>
      <c r="F81" s="1140"/>
      <c r="G81" s="1140"/>
      <c r="H81" s="1140"/>
      <c r="I81" s="1140"/>
      <c r="J81" s="1140"/>
      <c r="K81" s="1141"/>
      <c r="L81" s="544" t="str">
        <f>IF(基本情報入力シート!M124="","",基本情報入力シート!M124)</f>
        <v/>
      </c>
      <c r="M81" s="544" t="str">
        <f>IF(基本情報入力シート!R124="","",基本情報入力シート!R124)</f>
        <v/>
      </c>
      <c r="N81" s="544" t="str">
        <f>IF(基本情報入力シート!W124="","",基本情報入力シート!W124)</f>
        <v/>
      </c>
      <c r="O81" s="544" t="str">
        <f>IF(基本情報入力シート!X124="","",基本情報入力シート!X124)</f>
        <v/>
      </c>
      <c r="P81" s="545" t="str">
        <f>IF(基本情報入力シート!Y124="","",基本情報入力シート!Y124)</f>
        <v/>
      </c>
      <c r="Q81" s="532" t="str">
        <f>IF(基本情報入力シート!Z124="","",基本情報入力シート!Z124)</f>
        <v/>
      </c>
      <c r="R81" s="546" t="str">
        <f>IF(基本情報入力シート!AA124="","",基本情報入力シート!AA124)</f>
        <v/>
      </c>
      <c r="S81" s="149"/>
      <c r="T81" s="547" t="str">
        <f>IF(P81="","",VLOOKUP(P81,【参考】数式用2!$A$3:$C$26,3,FALSE))</f>
        <v/>
      </c>
      <c r="U81" s="548" t="s">
        <v>121</v>
      </c>
      <c r="V81" s="150"/>
      <c r="W81" s="549" t="s">
        <v>122</v>
      </c>
      <c r="X81" s="150"/>
      <c r="Y81" s="548" t="s">
        <v>123</v>
      </c>
      <c r="Z81" s="150"/>
      <c r="AA81" s="548" t="s">
        <v>122</v>
      </c>
      <c r="AB81" s="150"/>
      <c r="AC81" s="548" t="s">
        <v>124</v>
      </c>
      <c r="AD81" s="269" t="s">
        <v>125</v>
      </c>
      <c r="AE81" s="550" t="str">
        <f t="shared" si="3"/>
        <v/>
      </c>
      <c r="AF81" s="269" t="s">
        <v>126</v>
      </c>
      <c r="AG81" s="551" t="str">
        <f t="shared" si="4"/>
        <v/>
      </c>
    </row>
    <row r="82" spans="1:33" ht="36.75" customHeight="1">
      <c r="A82" s="544">
        <f t="shared" si="5"/>
        <v>72</v>
      </c>
      <c r="B82" s="1139" t="str">
        <f>IF(基本情報入力シート!C125="","",基本情報入力シート!C125)</f>
        <v/>
      </c>
      <c r="C82" s="1140"/>
      <c r="D82" s="1140"/>
      <c r="E82" s="1140"/>
      <c r="F82" s="1140"/>
      <c r="G82" s="1140"/>
      <c r="H82" s="1140"/>
      <c r="I82" s="1140"/>
      <c r="J82" s="1140"/>
      <c r="K82" s="1141"/>
      <c r="L82" s="544" t="str">
        <f>IF(基本情報入力シート!M125="","",基本情報入力シート!M125)</f>
        <v/>
      </c>
      <c r="M82" s="544" t="str">
        <f>IF(基本情報入力シート!R125="","",基本情報入力シート!R125)</f>
        <v/>
      </c>
      <c r="N82" s="544" t="str">
        <f>IF(基本情報入力シート!W125="","",基本情報入力シート!W125)</f>
        <v/>
      </c>
      <c r="O82" s="544" t="str">
        <f>IF(基本情報入力シート!X125="","",基本情報入力シート!X125)</f>
        <v/>
      </c>
      <c r="P82" s="545" t="str">
        <f>IF(基本情報入力シート!Y125="","",基本情報入力シート!Y125)</f>
        <v/>
      </c>
      <c r="Q82" s="532" t="str">
        <f>IF(基本情報入力シート!Z125="","",基本情報入力シート!Z125)</f>
        <v/>
      </c>
      <c r="R82" s="546" t="str">
        <f>IF(基本情報入力シート!AA125="","",基本情報入力シート!AA125)</f>
        <v/>
      </c>
      <c r="S82" s="149"/>
      <c r="T82" s="547" t="str">
        <f>IF(P82="","",VLOOKUP(P82,【参考】数式用2!$A$3:$C$26,3,FALSE))</f>
        <v/>
      </c>
      <c r="U82" s="548" t="s">
        <v>121</v>
      </c>
      <c r="V82" s="150"/>
      <c r="W82" s="549" t="s">
        <v>122</v>
      </c>
      <c r="X82" s="150"/>
      <c r="Y82" s="548" t="s">
        <v>123</v>
      </c>
      <c r="Z82" s="150"/>
      <c r="AA82" s="548" t="s">
        <v>122</v>
      </c>
      <c r="AB82" s="150"/>
      <c r="AC82" s="548" t="s">
        <v>124</v>
      </c>
      <c r="AD82" s="269" t="s">
        <v>125</v>
      </c>
      <c r="AE82" s="550" t="str">
        <f t="shared" si="3"/>
        <v/>
      </c>
      <c r="AF82" s="269" t="s">
        <v>126</v>
      </c>
      <c r="AG82" s="551" t="str">
        <f t="shared" si="4"/>
        <v/>
      </c>
    </row>
    <row r="83" spans="1:33" ht="36.75" customHeight="1">
      <c r="A83" s="544">
        <f t="shared" si="5"/>
        <v>73</v>
      </c>
      <c r="B83" s="1139" t="str">
        <f>IF(基本情報入力シート!C126="","",基本情報入力シート!C126)</f>
        <v/>
      </c>
      <c r="C83" s="1140"/>
      <c r="D83" s="1140"/>
      <c r="E83" s="1140"/>
      <c r="F83" s="1140"/>
      <c r="G83" s="1140"/>
      <c r="H83" s="1140"/>
      <c r="I83" s="1140"/>
      <c r="J83" s="1140"/>
      <c r="K83" s="1141"/>
      <c r="L83" s="544" t="str">
        <f>IF(基本情報入力シート!M126="","",基本情報入力シート!M126)</f>
        <v/>
      </c>
      <c r="M83" s="544" t="str">
        <f>IF(基本情報入力シート!R126="","",基本情報入力シート!R126)</f>
        <v/>
      </c>
      <c r="N83" s="544" t="str">
        <f>IF(基本情報入力シート!W126="","",基本情報入力シート!W126)</f>
        <v/>
      </c>
      <c r="O83" s="544" t="str">
        <f>IF(基本情報入力シート!X126="","",基本情報入力シート!X126)</f>
        <v/>
      </c>
      <c r="P83" s="545" t="str">
        <f>IF(基本情報入力シート!Y126="","",基本情報入力シート!Y126)</f>
        <v/>
      </c>
      <c r="Q83" s="532" t="str">
        <f>IF(基本情報入力シート!Z126="","",基本情報入力シート!Z126)</f>
        <v/>
      </c>
      <c r="R83" s="546" t="str">
        <f>IF(基本情報入力シート!AA126="","",基本情報入力シート!AA126)</f>
        <v/>
      </c>
      <c r="S83" s="149"/>
      <c r="T83" s="547" t="str">
        <f>IF(P83="","",VLOOKUP(P83,【参考】数式用2!$A$3:$C$26,3,FALSE))</f>
        <v/>
      </c>
      <c r="U83" s="548" t="s">
        <v>121</v>
      </c>
      <c r="V83" s="150"/>
      <c r="W83" s="549" t="s">
        <v>122</v>
      </c>
      <c r="X83" s="150"/>
      <c r="Y83" s="548" t="s">
        <v>123</v>
      </c>
      <c r="Z83" s="150"/>
      <c r="AA83" s="548" t="s">
        <v>122</v>
      </c>
      <c r="AB83" s="150"/>
      <c r="AC83" s="548" t="s">
        <v>124</v>
      </c>
      <c r="AD83" s="269" t="s">
        <v>125</v>
      </c>
      <c r="AE83" s="550" t="str">
        <f t="shared" si="3"/>
        <v/>
      </c>
      <c r="AF83" s="269" t="s">
        <v>126</v>
      </c>
      <c r="AG83" s="551" t="str">
        <f t="shared" si="4"/>
        <v/>
      </c>
    </row>
    <row r="84" spans="1:33" ht="36.75" customHeight="1">
      <c r="A84" s="544">
        <f t="shared" si="5"/>
        <v>74</v>
      </c>
      <c r="B84" s="1139" t="str">
        <f>IF(基本情報入力シート!C127="","",基本情報入力シート!C127)</f>
        <v/>
      </c>
      <c r="C84" s="1140"/>
      <c r="D84" s="1140"/>
      <c r="E84" s="1140"/>
      <c r="F84" s="1140"/>
      <c r="G84" s="1140"/>
      <c r="H84" s="1140"/>
      <c r="I84" s="1140"/>
      <c r="J84" s="1140"/>
      <c r="K84" s="1141"/>
      <c r="L84" s="544" t="str">
        <f>IF(基本情報入力シート!M127="","",基本情報入力シート!M127)</f>
        <v/>
      </c>
      <c r="M84" s="544" t="str">
        <f>IF(基本情報入力シート!R127="","",基本情報入力シート!R127)</f>
        <v/>
      </c>
      <c r="N84" s="544" t="str">
        <f>IF(基本情報入力シート!W127="","",基本情報入力シート!W127)</f>
        <v/>
      </c>
      <c r="O84" s="544" t="str">
        <f>IF(基本情報入力シート!X127="","",基本情報入力シート!X127)</f>
        <v/>
      </c>
      <c r="P84" s="545" t="str">
        <f>IF(基本情報入力シート!Y127="","",基本情報入力シート!Y127)</f>
        <v/>
      </c>
      <c r="Q84" s="532" t="str">
        <f>IF(基本情報入力シート!Z127="","",基本情報入力シート!Z127)</f>
        <v/>
      </c>
      <c r="R84" s="546" t="str">
        <f>IF(基本情報入力シート!AA127="","",基本情報入力シート!AA127)</f>
        <v/>
      </c>
      <c r="S84" s="149"/>
      <c r="T84" s="547" t="str">
        <f>IF(P84="","",VLOOKUP(P84,【参考】数式用2!$A$3:$C$26,3,FALSE))</f>
        <v/>
      </c>
      <c r="U84" s="548" t="s">
        <v>121</v>
      </c>
      <c r="V84" s="150"/>
      <c r="W84" s="549" t="s">
        <v>122</v>
      </c>
      <c r="X84" s="150"/>
      <c r="Y84" s="548" t="s">
        <v>123</v>
      </c>
      <c r="Z84" s="150"/>
      <c r="AA84" s="548" t="s">
        <v>122</v>
      </c>
      <c r="AB84" s="150"/>
      <c r="AC84" s="548" t="s">
        <v>124</v>
      </c>
      <c r="AD84" s="269" t="s">
        <v>125</v>
      </c>
      <c r="AE84" s="550" t="str">
        <f t="shared" si="3"/>
        <v/>
      </c>
      <c r="AF84" s="269" t="s">
        <v>126</v>
      </c>
      <c r="AG84" s="551" t="str">
        <f t="shared" si="4"/>
        <v/>
      </c>
    </row>
    <row r="85" spans="1:33" ht="36.75" customHeight="1">
      <c r="A85" s="544">
        <f t="shared" si="5"/>
        <v>75</v>
      </c>
      <c r="B85" s="1139" t="str">
        <f>IF(基本情報入力シート!C128="","",基本情報入力シート!C128)</f>
        <v/>
      </c>
      <c r="C85" s="1140"/>
      <c r="D85" s="1140"/>
      <c r="E85" s="1140"/>
      <c r="F85" s="1140"/>
      <c r="G85" s="1140"/>
      <c r="H85" s="1140"/>
      <c r="I85" s="1140"/>
      <c r="J85" s="1140"/>
      <c r="K85" s="1141"/>
      <c r="L85" s="544" t="str">
        <f>IF(基本情報入力シート!M128="","",基本情報入力シート!M128)</f>
        <v/>
      </c>
      <c r="M85" s="544" t="str">
        <f>IF(基本情報入力シート!R128="","",基本情報入力シート!R128)</f>
        <v/>
      </c>
      <c r="N85" s="544" t="str">
        <f>IF(基本情報入力シート!W128="","",基本情報入力シート!W128)</f>
        <v/>
      </c>
      <c r="O85" s="544" t="str">
        <f>IF(基本情報入力シート!X128="","",基本情報入力シート!X128)</f>
        <v/>
      </c>
      <c r="P85" s="545" t="str">
        <f>IF(基本情報入力シート!Y128="","",基本情報入力シート!Y128)</f>
        <v/>
      </c>
      <c r="Q85" s="532" t="str">
        <f>IF(基本情報入力シート!Z128="","",基本情報入力シート!Z128)</f>
        <v/>
      </c>
      <c r="R85" s="546" t="str">
        <f>IF(基本情報入力シート!AA128="","",基本情報入力シート!AA128)</f>
        <v/>
      </c>
      <c r="S85" s="149"/>
      <c r="T85" s="547" t="str">
        <f>IF(P85="","",VLOOKUP(P85,【参考】数式用2!$A$3:$C$26,3,FALSE))</f>
        <v/>
      </c>
      <c r="U85" s="548" t="s">
        <v>121</v>
      </c>
      <c r="V85" s="150"/>
      <c r="W85" s="549" t="s">
        <v>122</v>
      </c>
      <c r="X85" s="150"/>
      <c r="Y85" s="548" t="s">
        <v>123</v>
      </c>
      <c r="Z85" s="150"/>
      <c r="AA85" s="548" t="s">
        <v>122</v>
      </c>
      <c r="AB85" s="150"/>
      <c r="AC85" s="548" t="s">
        <v>124</v>
      </c>
      <c r="AD85" s="269" t="s">
        <v>125</v>
      </c>
      <c r="AE85" s="550" t="str">
        <f t="shared" si="3"/>
        <v/>
      </c>
      <c r="AF85" s="269" t="s">
        <v>126</v>
      </c>
      <c r="AG85" s="551" t="str">
        <f t="shared" si="4"/>
        <v/>
      </c>
    </row>
    <row r="86" spans="1:33" ht="36.75" customHeight="1">
      <c r="A86" s="544">
        <f t="shared" si="5"/>
        <v>76</v>
      </c>
      <c r="B86" s="1139" t="str">
        <f>IF(基本情報入力シート!C129="","",基本情報入力シート!C129)</f>
        <v/>
      </c>
      <c r="C86" s="1140"/>
      <c r="D86" s="1140"/>
      <c r="E86" s="1140"/>
      <c r="F86" s="1140"/>
      <c r="G86" s="1140"/>
      <c r="H86" s="1140"/>
      <c r="I86" s="1140"/>
      <c r="J86" s="1140"/>
      <c r="K86" s="1141"/>
      <c r="L86" s="544" t="str">
        <f>IF(基本情報入力シート!M129="","",基本情報入力シート!M129)</f>
        <v/>
      </c>
      <c r="M86" s="544" t="str">
        <f>IF(基本情報入力シート!R129="","",基本情報入力シート!R129)</f>
        <v/>
      </c>
      <c r="N86" s="544" t="str">
        <f>IF(基本情報入力シート!W129="","",基本情報入力シート!W129)</f>
        <v/>
      </c>
      <c r="O86" s="544" t="str">
        <f>IF(基本情報入力シート!X129="","",基本情報入力シート!X129)</f>
        <v/>
      </c>
      <c r="P86" s="545" t="str">
        <f>IF(基本情報入力シート!Y129="","",基本情報入力シート!Y129)</f>
        <v/>
      </c>
      <c r="Q86" s="532" t="str">
        <f>IF(基本情報入力シート!Z129="","",基本情報入力シート!Z129)</f>
        <v/>
      </c>
      <c r="R86" s="546" t="str">
        <f>IF(基本情報入力シート!AA129="","",基本情報入力シート!AA129)</f>
        <v/>
      </c>
      <c r="S86" s="149"/>
      <c r="T86" s="547" t="str">
        <f>IF(P86="","",VLOOKUP(P86,【参考】数式用2!$A$3:$C$26,3,FALSE))</f>
        <v/>
      </c>
      <c r="U86" s="548" t="s">
        <v>121</v>
      </c>
      <c r="V86" s="150"/>
      <c r="W86" s="549" t="s">
        <v>122</v>
      </c>
      <c r="X86" s="150"/>
      <c r="Y86" s="548" t="s">
        <v>123</v>
      </c>
      <c r="Z86" s="150"/>
      <c r="AA86" s="548" t="s">
        <v>122</v>
      </c>
      <c r="AB86" s="150"/>
      <c r="AC86" s="548" t="s">
        <v>124</v>
      </c>
      <c r="AD86" s="269" t="s">
        <v>125</v>
      </c>
      <c r="AE86" s="550" t="str">
        <f t="shared" si="3"/>
        <v/>
      </c>
      <c r="AF86" s="269" t="s">
        <v>126</v>
      </c>
      <c r="AG86" s="551" t="str">
        <f t="shared" si="4"/>
        <v/>
      </c>
    </row>
    <row r="87" spans="1:33" ht="36.75" customHeight="1">
      <c r="A87" s="544">
        <f t="shared" si="5"/>
        <v>77</v>
      </c>
      <c r="B87" s="1139" t="str">
        <f>IF(基本情報入力シート!C130="","",基本情報入力シート!C130)</f>
        <v/>
      </c>
      <c r="C87" s="1140"/>
      <c r="D87" s="1140"/>
      <c r="E87" s="1140"/>
      <c r="F87" s="1140"/>
      <c r="G87" s="1140"/>
      <c r="H87" s="1140"/>
      <c r="I87" s="1140"/>
      <c r="J87" s="1140"/>
      <c r="K87" s="1141"/>
      <c r="L87" s="544" t="str">
        <f>IF(基本情報入力シート!M130="","",基本情報入力シート!M130)</f>
        <v/>
      </c>
      <c r="M87" s="544" t="str">
        <f>IF(基本情報入力シート!R130="","",基本情報入力シート!R130)</f>
        <v/>
      </c>
      <c r="N87" s="544" t="str">
        <f>IF(基本情報入力シート!W130="","",基本情報入力シート!W130)</f>
        <v/>
      </c>
      <c r="O87" s="544" t="str">
        <f>IF(基本情報入力シート!X130="","",基本情報入力シート!X130)</f>
        <v/>
      </c>
      <c r="P87" s="545" t="str">
        <f>IF(基本情報入力シート!Y130="","",基本情報入力シート!Y130)</f>
        <v/>
      </c>
      <c r="Q87" s="532" t="str">
        <f>IF(基本情報入力シート!Z130="","",基本情報入力シート!Z130)</f>
        <v/>
      </c>
      <c r="R87" s="546" t="str">
        <f>IF(基本情報入力シート!AA130="","",基本情報入力シート!AA130)</f>
        <v/>
      </c>
      <c r="S87" s="149"/>
      <c r="T87" s="547" t="str">
        <f>IF(P87="","",VLOOKUP(P87,【参考】数式用2!$A$3:$C$26,3,FALSE))</f>
        <v/>
      </c>
      <c r="U87" s="548" t="s">
        <v>121</v>
      </c>
      <c r="V87" s="150"/>
      <c r="W87" s="549" t="s">
        <v>122</v>
      </c>
      <c r="X87" s="150"/>
      <c r="Y87" s="548" t="s">
        <v>123</v>
      </c>
      <c r="Z87" s="150"/>
      <c r="AA87" s="548" t="s">
        <v>122</v>
      </c>
      <c r="AB87" s="150"/>
      <c r="AC87" s="548" t="s">
        <v>124</v>
      </c>
      <c r="AD87" s="269" t="s">
        <v>125</v>
      </c>
      <c r="AE87" s="550" t="str">
        <f t="shared" si="3"/>
        <v/>
      </c>
      <c r="AF87" s="269" t="s">
        <v>126</v>
      </c>
      <c r="AG87" s="551" t="str">
        <f t="shared" si="4"/>
        <v/>
      </c>
    </row>
    <row r="88" spans="1:33" ht="36.75" customHeight="1">
      <c r="A88" s="544">
        <f t="shared" si="5"/>
        <v>78</v>
      </c>
      <c r="B88" s="1139" t="str">
        <f>IF(基本情報入力シート!C131="","",基本情報入力シート!C131)</f>
        <v/>
      </c>
      <c r="C88" s="1140"/>
      <c r="D88" s="1140"/>
      <c r="E88" s="1140"/>
      <c r="F88" s="1140"/>
      <c r="G88" s="1140"/>
      <c r="H88" s="1140"/>
      <c r="I88" s="1140"/>
      <c r="J88" s="1140"/>
      <c r="K88" s="1141"/>
      <c r="L88" s="544" t="str">
        <f>IF(基本情報入力シート!M131="","",基本情報入力シート!M131)</f>
        <v/>
      </c>
      <c r="M88" s="544" t="str">
        <f>IF(基本情報入力シート!R131="","",基本情報入力シート!R131)</f>
        <v/>
      </c>
      <c r="N88" s="544" t="str">
        <f>IF(基本情報入力シート!W131="","",基本情報入力シート!W131)</f>
        <v/>
      </c>
      <c r="O88" s="544" t="str">
        <f>IF(基本情報入力シート!X131="","",基本情報入力シート!X131)</f>
        <v/>
      </c>
      <c r="P88" s="545" t="str">
        <f>IF(基本情報入力シート!Y131="","",基本情報入力シート!Y131)</f>
        <v/>
      </c>
      <c r="Q88" s="532" t="str">
        <f>IF(基本情報入力シート!Z131="","",基本情報入力シート!Z131)</f>
        <v/>
      </c>
      <c r="R88" s="546" t="str">
        <f>IF(基本情報入力シート!AA131="","",基本情報入力シート!AA131)</f>
        <v/>
      </c>
      <c r="S88" s="149"/>
      <c r="T88" s="547" t="str">
        <f>IF(P88="","",VLOOKUP(P88,【参考】数式用2!$A$3:$C$26,3,FALSE))</f>
        <v/>
      </c>
      <c r="U88" s="548" t="s">
        <v>121</v>
      </c>
      <c r="V88" s="150"/>
      <c r="W88" s="549" t="s">
        <v>122</v>
      </c>
      <c r="X88" s="150"/>
      <c r="Y88" s="548" t="s">
        <v>123</v>
      </c>
      <c r="Z88" s="150"/>
      <c r="AA88" s="548" t="s">
        <v>122</v>
      </c>
      <c r="AB88" s="150"/>
      <c r="AC88" s="548" t="s">
        <v>124</v>
      </c>
      <c r="AD88" s="269" t="s">
        <v>125</v>
      </c>
      <c r="AE88" s="550" t="str">
        <f t="shared" si="3"/>
        <v/>
      </c>
      <c r="AF88" s="269" t="s">
        <v>126</v>
      </c>
      <c r="AG88" s="551" t="str">
        <f t="shared" si="4"/>
        <v/>
      </c>
    </row>
    <row r="89" spans="1:33" ht="36.75" customHeight="1">
      <c r="A89" s="544">
        <f t="shared" si="5"/>
        <v>79</v>
      </c>
      <c r="B89" s="1139" t="str">
        <f>IF(基本情報入力シート!C132="","",基本情報入力シート!C132)</f>
        <v/>
      </c>
      <c r="C89" s="1140"/>
      <c r="D89" s="1140"/>
      <c r="E89" s="1140"/>
      <c r="F89" s="1140"/>
      <c r="G89" s="1140"/>
      <c r="H89" s="1140"/>
      <c r="I89" s="1140"/>
      <c r="J89" s="1140"/>
      <c r="K89" s="1141"/>
      <c r="L89" s="544" t="str">
        <f>IF(基本情報入力シート!M132="","",基本情報入力シート!M132)</f>
        <v/>
      </c>
      <c r="M89" s="544" t="str">
        <f>IF(基本情報入力シート!R132="","",基本情報入力シート!R132)</f>
        <v/>
      </c>
      <c r="N89" s="544" t="str">
        <f>IF(基本情報入力シート!W132="","",基本情報入力シート!W132)</f>
        <v/>
      </c>
      <c r="O89" s="544" t="str">
        <f>IF(基本情報入力シート!X132="","",基本情報入力シート!X132)</f>
        <v/>
      </c>
      <c r="P89" s="545" t="str">
        <f>IF(基本情報入力シート!Y132="","",基本情報入力シート!Y132)</f>
        <v/>
      </c>
      <c r="Q89" s="532" t="str">
        <f>IF(基本情報入力シート!Z132="","",基本情報入力シート!Z132)</f>
        <v/>
      </c>
      <c r="R89" s="546" t="str">
        <f>IF(基本情報入力シート!AA132="","",基本情報入力シート!AA132)</f>
        <v/>
      </c>
      <c r="S89" s="149"/>
      <c r="T89" s="547" t="str">
        <f>IF(P89="","",VLOOKUP(P89,【参考】数式用2!$A$3:$C$26,3,FALSE))</f>
        <v/>
      </c>
      <c r="U89" s="548" t="s">
        <v>121</v>
      </c>
      <c r="V89" s="150"/>
      <c r="W89" s="549" t="s">
        <v>122</v>
      </c>
      <c r="X89" s="150"/>
      <c r="Y89" s="548" t="s">
        <v>123</v>
      </c>
      <c r="Z89" s="150"/>
      <c r="AA89" s="548" t="s">
        <v>122</v>
      </c>
      <c r="AB89" s="150"/>
      <c r="AC89" s="548" t="s">
        <v>124</v>
      </c>
      <c r="AD89" s="269" t="s">
        <v>125</v>
      </c>
      <c r="AE89" s="550" t="str">
        <f t="shared" si="3"/>
        <v/>
      </c>
      <c r="AF89" s="269" t="s">
        <v>126</v>
      </c>
      <c r="AG89" s="551" t="str">
        <f t="shared" si="4"/>
        <v/>
      </c>
    </row>
    <row r="90" spans="1:33" ht="36.75" customHeight="1">
      <c r="A90" s="544">
        <f t="shared" si="5"/>
        <v>80</v>
      </c>
      <c r="B90" s="1139" t="str">
        <f>IF(基本情報入力シート!C133="","",基本情報入力シート!C133)</f>
        <v/>
      </c>
      <c r="C90" s="1140"/>
      <c r="D90" s="1140"/>
      <c r="E90" s="1140"/>
      <c r="F90" s="1140"/>
      <c r="G90" s="1140"/>
      <c r="H90" s="1140"/>
      <c r="I90" s="1140"/>
      <c r="J90" s="1140"/>
      <c r="K90" s="1141"/>
      <c r="L90" s="544" t="str">
        <f>IF(基本情報入力シート!M133="","",基本情報入力シート!M133)</f>
        <v/>
      </c>
      <c r="M90" s="544" t="str">
        <f>IF(基本情報入力シート!R133="","",基本情報入力シート!R133)</f>
        <v/>
      </c>
      <c r="N90" s="544" t="str">
        <f>IF(基本情報入力シート!W133="","",基本情報入力シート!W133)</f>
        <v/>
      </c>
      <c r="O90" s="544" t="str">
        <f>IF(基本情報入力シート!X133="","",基本情報入力シート!X133)</f>
        <v/>
      </c>
      <c r="P90" s="545" t="str">
        <f>IF(基本情報入力シート!Y133="","",基本情報入力シート!Y133)</f>
        <v/>
      </c>
      <c r="Q90" s="532" t="str">
        <f>IF(基本情報入力シート!Z133="","",基本情報入力シート!Z133)</f>
        <v/>
      </c>
      <c r="R90" s="546" t="str">
        <f>IF(基本情報入力シート!AA133="","",基本情報入力シート!AA133)</f>
        <v/>
      </c>
      <c r="S90" s="149"/>
      <c r="T90" s="547" t="str">
        <f>IF(P90="","",VLOOKUP(P90,【参考】数式用2!$A$3:$C$26,3,FALSE))</f>
        <v/>
      </c>
      <c r="U90" s="548" t="s">
        <v>121</v>
      </c>
      <c r="V90" s="150"/>
      <c r="W90" s="549" t="s">
        <v>122</v>
      </c>
      <c r="X90" s="150"/>
      <c r="Y90" s="548" t="s">
        <v>123</v>
      </c>
      <c r="Z90" s="150"/>
      <c r="AA90" s="548" t="s">
        <v>122</v>
      </c>
      <c r="AB90" s="150"/>
      <c r="AC90" s="548" t="s">
        <v>124</v>
      </c>
      <c r="AD90" s="269" t="s">
        <v>125</v>
      </c>
      <c r="AE90" s="550" t="str">
        <f t="shared" si="3"/>
        <v/>
      </c>
      <c r="AF90" s="269" t="s">
        <v>126</v>
      </c>
      <c r="AG90" s="551" t="str">
        <f t="shared" si="4"/>
        <v/>
      </c>
    </row>
    <row r="91" spans="1:33" ht="36.75" customHeight="1">
      <c r="A91" s="544">
        <f t="shared" si="5"/>
        <v>81</v>
      </c>
      <c r="B91" s="1139" t="str">
        <f>IF(基本情報入力シート!C134="","",基本情報入力シート!C134)</f>
        <v/>
      </c>
      <c r="C91" s="1140"/>
      <c r="D91" s="1140"/>
      <c r="E91" s="1140"/>
      <c r="F91" s="1140"/>
      <c r="G91" s="1140"/>
      <c r="H91" s="1140"/>
      <c r="I91" s="1140"/>
      <c r="J91" s="1140"/>
      <c r="K91" s="1141"/>
      <c r="L91" s="544" t="str">
        <f>IF(基本情報入力シート!M134="","",基本情報入力シート!M134)</f>
        <v/>
      </c>
      <c r="M91" s="544" t="str">
        <f>IF(基本情報入力シート!R134="","",基本情報入力シート!R134)</f>
        <v/>
      </c>
      <c r="N91" s="544" t="str">
        <f>IF(基本情報入力シート!W134="","",基本情報入力シート!W134)</f>
        <v/>
      </c>
      <c r="O91" s="544" t="str">
        <f>IF(基本情報入力シート!X134="","",基本情報入力シート!X134)</f>
        <v/>
      </c>
      <c r="P91" s="545" t="str">
        <f>IF(基本情報入力シート!Y134="","",基本情報入力シート!Y134)</f>
        <v/>
      </c>
      <c r="Q91" s="532" t="str">
        <f>IF(基本情報入力シート!Z134="","",基本情報入力シート!Z134)</f>
        <v/>
      </c>
      <c r="R91" s="546" t="str">
        <f>IF(基本情報入力シート!AA134="","",基本情報入力シート!AA134)</f>
        <v/>
      </c>
      <c r="S91" s="149"/>
      <c r="T91" s="547" t="str">
        <f>IF(P91="","",VLOOKUP(P91,【参考】数式用2!$A$3:$C$26,3,FALSE))</f>
        <v/>
      </c>
      <c r="U91" s="548" t="s">
        <v>121</v>
      </c>
      <c r="V91" s="150"/>
      <c r="W91" s="549" t="s">
        <v>122</v>
      </c>
      <c r="X91" s="150"/>
      <c r="Y91" s="548" t="s">
        <v>123</v>
      </c>
      <c r="Z91" s="150"/>
      <c r="AA91" s="548" t="s">
        <v>122</v>
      </c>
      <c r="AB91" s="150"/>
      <c r="AC91" s="548" t="s">
        <v>124</v>
      </c>
      <c r="AD91" s="269" t="s">
        <v>125</v>
      </c>
      <c r="AE91" s="550" t="str">
        <f t="shared" si="3"/>
        <v/>
      </c>
      <c r="AF91" s="269" t="s">
        <v>126</v>
      </c>
      <c r="AG91" s="551" t="str">
        <f t="shared" si="4"/>
        <v/>
      </c>
    </row>
    <row r="92" spans="1:33" ht="36.75" customHeight="1">
      <c r="A92" s="544">
        <f t="shared" si="5"/>
        <v>82</v>
      </c>
      <c r="B92" s="1139" t="str">
        <f>IF(基本情報入力シート!C135="","",基本情報入力シート!C135)</f>
        <v/>
      </c>
      <c r="C92" s="1140"/>
      <c r="D92" s="1140"/>
      <c r="E92" s="1140"/>
      <c r="F92" s="1140"/>
      <c r="G92" s="1140"/>
      <c r="H92" s="1140"/>
      <c r="I92" s="1140"/>
      <c r="J92" s="1140"/>
      <c r="K92" s="1141"/>
      <c r="L92" s="544" t="str">
        <f>IF(基本情報入力シート!M135="","",基本情報入力シート!M135)</f>
        <v/>
      </c>
      <c r="M92" s="544" t="str">
        <f>IF(基本情報入力シート!R135="","",基本情報入力シート!R135)</f>
        <v/>
      </c>
      <c r="N92" s="544" t="str">
        <f>IF(基本情報入力シート!W135="","",基本情報入力シート!W135)</f>
        <v/>
      </c>
      <c r="O92" s="544" t="str">
        <f>IF(基本情報入力シート!X135="","",基本情報入力シート!X135)</f>
        <v/>
      </c>
      <c r="P92" s="545" t="str">
        <f>IF(基本情報入力シート!Y135="","",基本情報入力シート!Y135)</f>
        <v/>
      </c>
      <c r="Q92" s="532" t="str">
        <f>IF(基本情報入力シート!Z135="","",基本情報入力シート!Z135)</f>
        <v/>
      </c>
      <c r="R92" s="546" t="str">
        <f>IF(基本情報入力シート!AA135="","",基本情報入力シート!AA135)</f>
        <v/>
      </c>
      <c r="S92" s="149"/>
      <c r="T92" s="547" t="str">
        <f>IF(P92="","",VLOOKUP(P92,【参考】数式用2!$A$3:$C$26,3,FALSE))</f>
        <v/>
      </c>
      <c r="U92" s="548" t="s">
        <v>121</v>
      </c>
      <c r="V92" s="150"/>
      <c r="W92" s="549" t="s">
        <v>122</v>
      </c>
      <c r="X92" s="150"/>
      <c r="Y92" s="548" t="s">
        <v>123</v>
      </c>
      <c r="Z92" s="150"/>
      <c r="AA92" s="548" t="s">
        <v>122</v>
      </c>
      <c r="AB92" s="150"/>
      <c r="AC92" s="548" t="s">
        <v>124</v>
      </c>
      <c r="AD92" s="269" t="s">
        <v>125</v>
      </c>
      <c r="AE92" s="550" t="str">
        <f t="shared" si="3"/>
        <v/>
      </c>
      <c r="AF92" s="269" t="s">
        <v>126</v>
      </c>
      <c r="AG92" s="551" t="str">
        <f t="shared" si="4"/>
        <v/>
      </c>
    </row>
    <row r="93" spans="1:33" ht="36.75" customHeight="1">
      <c r="A93" s="544">
        <f t="shared" si="5"/>
        <v>83</v>
      </c>
      <c r="B93" s="1139" t="str">
        <f>IF(基本情報入力シート!C136="","",基本情報入力シート!C136)</f>
        <v/>
      </c>
      <c r="C93" s="1140"/>
      <c r="D93" s="1140"/>
      <c r="E93" s="1140"/>
      <c r="F93" s="1140"/>
      <c r="G93" s="1140"/>
      <c r="H93" s="1140"/>
      <c r="I93" s="1140"/>
      <c r="J93" s="1140"/>
      <c r="K93" s="1141"/>
      <c r="L93" s="544" t="str">
        <f>IF(基本情報入力シート!M136="","",基本情報入力シート!M136)</f>
        <v/>
      </c>
      <c r="M93" s="544" t="str">
        <f>IF(基本情報入力シート!R136="","",基本情報入力シート!R136)</f>
        <v/>
      </c>
      <c r="N93" s="544" t="str">
        <f>IF(基本情報入力シート!W136="","",基本情報入力シート!W136)</f>
        <v/>
      </c>
      <c r="O93" s="544" t="str">
        <f>IF(基本情報入力シート!X136="","",基本情報入力シート!X136)</f>
        <v/>
      </c>
      <c r="P93" s="545" t="str">
        <f>IF(基本情報入力シート!Y136="","",基本情報入力シート!Y136)</f>
        <v/>
      </c>
      <c r="Q93" s="532" t="str">
        <f>IF(基本情報入力シート!Z136="","",基本情報入力シート!Z136)</f>
        <v/>
      </c>
      <c r="R93" s="546" t="str">
        <f>IF(基本情報入力シート!AA136="","",基本情報入力シート!AA136)</f>
        <v/>
      </c>
      <c r="S93" s="149"/>
      <c r="T93" s="547" t="str">
        <f>IF(P93="","",VLOOKUP(P93,【参考】数式用2!$A$3:$C$26,3,FALSE))</f>
        <v/>
      </c>
      <c r="U93" s="548" t="s">
        <v>121</v>
      </c>
      <c r="V93" s="150"/>
      <c r="W93" s="549" t="s">
        <v>122</v>
      </c>
      <c r="X93" s="150"/>
      <c r="Y93" s="548" t="s">
        <v>123</v>
      </c>
      <c r="Z93" s="150"/>
      <c r="AA93" s="548" t="s">
        <v>122</v>
      </c>
      <c r="AB93" s="150"/>
      <c r="AC93" s="548" t="s">
        <v>124</v>
      </c>
      <c r="AD93" s="269" t="s">
        <v>125</v>
      </c>
      <c r="AE93" s="550" t="str">
        <f t="shared" si="3"/>
        <v/>
      </c>
      <c r="AF93" s="269" t="s">
        <v>126</v>
      </c>
      <c r="AG93" s="551" t="str">
        <f t="shared" si="4"/>
        <v/>
      </c>
    </row>
    <row r="94" spans="1:33" ht="36.75" customHeight="1">
      <c r="A94" s="544">
        <f t="shared" si="5"/>
        <v>84</v>
      </c>
      <c r="B94" s="1139" t="str">
        <f>IF(基本情報入力シート!C137="","",基本情報入力シート!C137)</f>
        <v/>
      </c>
      <c r="C94" s="1140"/>
      <c r="D94" s="1140"/>
      <c r="E94" s="1140"/>
      <c r="F94" s="1140"/>
      <c r="G94" s="1140"/>
      <c r="H94" s="1140"/>
      <c r="I94" s="1140"/>
      <c r="J94" s="1140"/>
      <c r="K94" s="1141"/>
      <c r="L94" s="544" t="str">
        <f>IF(基本情報入力シート!M137="","",基本情報入力シート!M137)</f>
        <v/>
      </c>
      <c r="M94" s="544" t="str">
        <f>IF(基本情報入力シート!R137="","",基本情報入力シート!R137)</f>
        <v/>
      </c>
      <c r="N94" s="544" t="str">
        <f>IF(基本情報入力シート!W137="","",基本情報入力シート!W137)</f>
        <v/>
      </c>
      <c r="O94" s="544" t="str">
        <f>IF(基本情報入力シート!X137="","",基本情報入力シート!X137)</f>
        <v/>
      </c>
      <c r="P94" s="545" t="str">
        <f>IF(基本情報入力シート!Y137="","",基本情報入力シート!Y137)</f>
        <v/>
      </c>
      <c r="Q94" s="532" t="str">
        <f>IF(基本情報入力シート!Z137="","",基本情報入力シート!Z137)</f>
        <v/>
      </c>
      <c r="R94" s="546" t="str">
        <f>IF(基本情報入力シート!AA137="","",基本情報入力シート!AA137)</f>
        <v/>
      </c>
      <c r="S94" s="149"/>
      <c r="T94" s="547" t="str">
        <f>IF(P94="","",VLOOKUP(P94,【参考】数式用2!$A$3:$C$26,3,FALSE))</f>
        <v/>
      </c>
      <c r="U94" s="548" t="s">
        <v>121</v>
      </c>
      <c r="V94" s="150"/>
      <c r="W94" s="549" t="s">
        <v>122</v>
      </c>
      <c r="X94" s="150"/>
      <c r="Y94" s="548" t="s">
        <v>123</v>
      </c>
      <c r="Z94" s="150"/>
      <c r="AA94" s="548" t="s">
        <v>122</v>
      </c>
      <c r="AB94" s="150"/>
      <c r="AC94" s="548" t="s">
        <v>124</v>
      </c>
      <c r="AD94" s="269" t="s">
        <v>125</v>
      </c>
      <c r="AE94" s="550" t="str">
        <f t="shared" si="3"/>
        <v/>
      </c>
      <c r="AF94" s="269" t="s">
        <v>126</v>
      </c>
      <c r="AG94" s="551" t="str">
        <f t="shared" si="4"/>
        <v/>
      </c>
    </row>
    <row r="95" spans="1:33" ht="36.75" customHeight="1">
      <c r="A95" s="544">
        <f t="shared" si="5"/>
        <v>85</v>
      </c>
      <c r="B95" s="1139" t="str">
        <f>IF(基本情報入力シート!C138="","",基本情報入力シート!C138)</f>
        <v/>
      </c>
      <c r="C95" s="1140"/>
      <c r="D95" s="1140"/>
      <c r="E95" s="1140"/>
      <c r="F95" s="1140"/>
      <c r="G95" s="1140"/>
      <c r="H95" s="1140"/>
      <c r="I95" s="1140"/>
      <c r="J95" s="1140"/>
      <c r="K95" s="1141"/>
      <c r="L95" s="544" t="str">
        <f>IF(基本情報入力シート!M138="","",基本情報入力シート!M138)</f>
        <v/>
      </c>
      <c r="M95" s="544" t="str">
        <f>IF(基本情報入力シート!R138="","",基本情報入力シート!R138)</f>
        <v/>
      </c>
      <c r="N95" s="544" t="str">
        <f>IF(基本情報入力シート!W138="","",基本情報入力シート!W138)</f>
        <v/>
      </c>
      <c r="O95" s="544" t="str">
        <f>IF(基本情報入力シート!X138="","",基本情報入力シート!X138)</f>
        <v/>
      </c>
      <c r="P95" s="545" t="str">
        <f>IF(基本情報入力シート!Y138="","",基本情報入力シート!Y138)</f>
        <v/>
      </c>
      <c r="Q95" s="532" t="str">
        <f>IF(基本情報入力シート!Z138="","",基本情報入力シート!Z138)</f>
        <v/>
      </c>
      <c r="R95" s="546" t="str">
        <f>IF(基本情報入力シート!AA138="","",基本情報入力シート!AA138)</f>
        <v/>
      </c>
      <c r="S95" s="149"/>
      <c r="T95" s="547" t="str">
        <f>IF(P95="","",VLOOKUP(P95,【参考】数式用2!$A$3:$C$26,3,FALSE))</f>
        <v/>
      </c>
      <c r="U95" s="548" t="s">
        <v>121</v>
      </c>
      <c r="V95" s="150"/>
      <c r="W95" s="549" t="s">
        <v>122</v>
      </c>
      <c r="X95" s="150"/>
      <c r="Y95" s="548" t="s">
        <v>123</v>
      </c>
      <c r="Z95" s="150"/>
      <c r="AA95" s="548" t="s">
        <v>122</v>
      </c>
      <c r="AB95" s="150"/>
      <c r="AC95" s="548" t="s">
        <v>124</v>
      </c>
      <c r="AD95" s="269" t="s">
        <v>125</v>
      </c>
      <c r="AE95" s="550" t="str">
        <f t="shared" si="3"/>
        <v/>
      </c>
      <c r="AF95" s="269" t="s">
        <v>126</v>
      </c>
      <c r="AG95" s="551" t="str">
        <f t="shared" si="4"/>
        <v/>
      </c>
    </row>
    <row r="96" spans="1:33" ht="36.75" customHeight="1">
      <c r="A96" s="544">
        <f t="shared" si="5"/>
        <v>86</v>
      </c>
      <c r="B96" s="1139" t="str">
        <f>IF(基本情報入力シート!C139="","",基本情報入力シート!C139)</f>
        <v/>
      </c>
      <c r="C96" s="1140"/>
      <c r="D96" s="1140"/>
      <c r="E96" s="1140"/>
      <c r="F96" s="1140"/>
      <c r="G96" s="1140"/>
      <c r="H96" s="1140"/>
      <c r="I96" s="1140"/>
      <c r="J96" s="1140"/>
      <c r="K96" s="1141"/>
      <c r="L96" s="544" t="str">
        <f>IF(基本情報入力シート!M139="","",基本情報入力シート!M139)</f>
        <v/>
      </c>
      <c r="M96" s="544" t="str">
        <f>IF(基本情報入力シート!R139="","",基本情報入力シート!R139)</f>
        <v/>
      </c>
      <c r="N96" s="544" t="str">
        <f>IF(基本情報入力シート!W139="","",基本情報入力シート!W139)</f>
        <v/>
      </c>
      <c r="O96" s="544" t="str">
        <f>IF(基本情報入力シート!X139="","",基本情報入力シート!X139)</f>
        <v/>
      </c>
      <c r="P96" s="545" t="str">
        <f>IF(基本情報入力シート!Y139="","",基本情報入力シート!Y139)</f>
        <v/>
      </c>
      <c r="Q96" s="532" t="str">
        <f>IF(基本情報入力シート!Z139="","",基本情報入力シート!Z139)</f>
        <v/>
      </c>
      <c r="R96" s="546" t="str">
        <f>IF(基本情報入力シート!AA139="","",基本情報入力シート!AA139)</f>
        <v/>
      </c>
      <c r="S96" s="149"/>
      <c r="T96" s="547" t="str">
        <f>IF(P96="","",VLOOKUP(P96,【参考】数式用2!$A$3:$C$26,3,FALSE))</f>
        <v/>
      </c>
      <c r="U96" s="548" t="s">
        <v>121</v>
      </c>
      <c r="V96" s="150"/>
      <c r="W96" s="549" t="s">
        <v>122</v>
      </c>
      <c r="X96" s="150"/>
      <c r="Y96" s="548" t="s">
        <v>123</v>
      </c>
      <c r="Z96" s="150"/>
      <c r="AA96" s="548" t="s">
        <v>122</v>
      </c>
      <c r="AB96" s="150"/>
      <c r="AC96" s="548" t="s">
        <v>124</v>
      </c>
      <c r="AD96" s="269" t="s">
        <v>125</v>
      </c>
      <c r="AE96" s="550" t="str">
        <f t="shared" si="3"/>
        <v/>
      </c>
      <c r="AF96" s="269" t="s">
        <v>126</v>
      </c>
      <c r="AG96" s="551" t="str">
        <f t="shared" si="4"/>
        <v/>
      </c>
    </row>
    <row r="97" spans="1:33" ht="36.75" customHeight="1">
      <c r="A97" s="544">
        <f t="shared" si="5"/>
        <v>87</v>
      </c>
      <c r="B97" s="1139" t="str">
        <f>IF(基本情報入力シート!C140="","",基本情報入力シート!C140)</f>
        <v/>
      </c>
      <c r="C97" s="1140"/>
      <c r="D97" s="1140"/>
      <c r="E97" s="1140"/>
      <c r="F97" s="1140"/>
      <c r="G97" s="1140"/>
      <c r="H97" s="1140"/>
      <c r="I97" s="1140"/>
      <c r="J97" s="1140"/>
      <c r="K97" s="1141"/>
      <c r="L97" s="544" t="str">
        <f>IF(基本情報入力シート!M140="","",基本情報入力シート!M140)</f>
        <v/>
      </c>
      <c r="M97" s="544" t="str">
        <f>IF(基本情報入力シート!R140="","",基本情報入力シート!R140)</f>
        <v/>
      </c>
      <c r="N97" s="544" t="str">
        <f>IF(基本情報入力シート!W140="","",基本情報入力シート!W140)</f>
        <v/>
      </c>
      <c r="O97" s="544" t="str">
        <f>IF(基本情報入力シート!X140="","",基本情報入力シート!X140)</f>
        <v/>
      </c>
      <c r="P97" s="545" t="str">
        <f>IF(基本情報入力シート!Y140="","",基本情報入力シート!Y140)</f>
        <v/>
      </c>
      <c r="Q97" s="532" t="str">
        <f>IF(基本情報入力シート!Z140="","",基本情報入力シート!Z140)</f>
        <v/>
      </c>
      <c r="R97" s="546" t="str">
        <f>IF(基本情報入力シート!AA140="","",基本情報入力シート!AA140)</f>
        <v/>
      </c>
      <c r="S97" s="149"/>
      <c r="T97" s="547" t="str">
        <f>IF(P97="","",VLOOKUP(P97,【参考】数式用2!$A$3:$C$26,3,FALSE))</f>
        <v/>
      </c>
      <c r="U97" s="548" t="s">
        <v>121</v>
      </c>
      <c r="V97" s="150"/>
      <c r="W97" s="549" t="s">
        <v>122</v>
      </c>
      <c r="X97" s="150"/>
      <c r="Y97" s="548" t="s">
        <v>123</v>
      </c>
      <c r="Z97" s="150"/>
      <c r="AA97" s="548" t="s">
        <v>122</v>
      </c>
      <c r="AB97" s="150"/>
      <c r="AC97" s="548" t="s">
        <v>124</v>
      </c>
      <c r="AD97" s="269" t="s">
        <v>125</v>
      </c>
      <c r="AE97" s="550" t="str">
        <f t="shared" si="3"/>
        <v/>
      </c>
      <c r="AF97" s="269" t="s">
        <v>126</v>
      </c>
      <c r="AG97" s="551" t="str">
        <f t="shared" si="4"/>
        <v/>
      </c>
    </row>
    <row r="98" spans="1:33" ht="36.75" customHeight="1">
      <c r="A98" s="544">
        <f t="shared" si="5"/>
        <v>88</v>
      </c>
      <c r="B98" s="1139" t="str">
        <f>IF(基本情報入力シート!C141="","",基本情報入力シート!C141)</f>
        <v/>
      </c>
      <c r="C98" s="1140"/>
      <c r="D98" s="1140"/>
      <c r="E98" s="1140"/>
      <c r="F98" s="1140"/>
      <c r="G98" s="1140"/>
      <c r="H98" s="1140"/>
      <c r="I98" s="1140"/>
      <c r="J98" s="1140"/>
      <c r="K98" s="1141"/>
      <c r="L98" s="544" t="str">
        <f>IF(基本情報入力シート!M141="","",基本情報入力シート!M141)</f>
        <v/>
      </c>
      <c r="M98" s="544" t="str">
        <f>IF(基本情報入力シート!R141="","",基本情報入力シート!R141)</f>
        <v/>
      </c>
      <c r="N98" s="544" t="str">
        <f>IF(基本情報入力シート!W141="","",基本情報入力シート!W141)</f>
        <v/>
      </c>
      <c r="O98" s="544" t="str">
        <f>IF(基本情報入力シート!X141="","",基本情報入力シート!X141)</f>
        <v/>
      </c>
      <c r="P98" s="545" t="str">
        <f>IF(基本情報入力シート!Y141="","",基本情報入力シート!Y141)</f>
        <v/>
      </c>
      <c r="Q98" s="532" t="str">
        <f>IF(基本情報入力シート!Z141="","",基本情報入力シート!Z141)</f>
        <v/>
      </c>
      <c r="R98" s="546" t="str">
        <f>IF(基本情報入力シート!AA141="","",基本情報入力シート!AA141)</f>
        <v/>
      </c>
      <c r="S98" s="149"/>
      <c r="T98" s="547" t="str">
        <f>IF(P98="","",VLOOKUP(P98,【参考】数式用2!$A$3:$C$26,3,FALSE))</f>
        <v/>
      </c>
      <c r="U98" s="548" t="s">
        <v>121</v>
      </c>
      <c r="V98" s="150"/>
      <c r="W98" s="549" t="s">
        <v>122</v>
      </c>
      <c r="X98" s="150"/>
      <c r="Y98" s="548" t="s">
        <v>123</v>
      </c>
      <c r="Z98" s="150"/>
      <c r="AA98" s="548" t="s">
        <v>122</v>
      </c>
      <c r="AB98" s="150"/>
      <c r="AC98" s="548" t="s">
        <v>124</v>
      </c>
      <c r="AD98" s="269" t="s">
        <v>125</v>
      </c>
      <c r="AE98" s="550" t="str">
        <f t="shared" si="3"/>
        <v/>
      </c>
      <c r="AF98" s="269" t="s">
        <v>126</v>
      </c>
      <c r="AG98" s="551" t="str">
        <f t="shared" si="4"/>
        <v/>
      </c>
    </row>
    <row r="99" spans="1:33" ht="36.75" customHeight="1">
      <c r="A99" s="544">
        <f t="shared" si="5"/>
        <v>89</v>
      </c>
      <c r="B99" s="1139" t="str">
        <f>IF(基本情報入力シート!C142="","",基本情報入力シート!C142)</f>
        <v/>
      </c>
      <c r="C99" s="1140"/>
      <c r="D99" s="1140"/>
      <c r="E99" s="1140"/>
      <c r="F99" s="1140"/>
      <c r="G99" s="1140"/>
      <c r="H99" s="1140"/>
      <c r="I99" s="1140"/>
      <c r="J99" s="1140"/>
      <c r="K99" s="1141"/>
      <c r="L99" s="544" t="str">
        <f>IF(基本情報入力シート!M142="","",基本情報入力シート!M142)</f>
        <v/>
      </c>
      <c r="M99" s="544" t="str">
        <f>IF(基本情報入力シート!R142="","",基本情報入力シート!R142)</f>
        <v/>
      </c>
      <c r="N99" s="544" t="str">
        <f>IF(基本情報入力シート!W142="","",基本情報入力シート!W142)</f>
        <v/>
      </c>
      <c r="O99" s="544" t="str">
        <f>IF(基本情報入力シート!X142="","",基本情報入力シート!X142)</f>
        <v/>
      </c>
      <c r="P99" s="545" t="str">
        <f>IF(基本情報入力シート!Y142="","",基本情報入力シート!Y142)</f>
        <v/>
      </c>
      <c r="Q99" s="532" t="str">
        <f>IF(基本情報入力シート!Z142="","",基本情報入力シート!Z142)</f>
        <v/>
      </c>
      <c r="R99" s="546" t="str">
        <f>IF(基本情報入力シート!AA142="","",基本情報入力シート!AA142)</f>
        <v/>
      </c>
      <c r="S99" s="149"/>
      <c r="T99" s="547" t="str">
        <f>IF(P99="","",VLOOKUP(P99,【参考】数式用2!$A$3:$C$26,3,FALSE))</f>
        <v/>
      </c>
      <c r="U99" s="548" t="s">
        <v>121</v>
      </c>
      <c r="V99" s="150"/>
      <c r="W99" s="549" t="s">
        <v>122</v>
      </c>
      <c r="X99" s="150"/>
      <c r="Y99" s="548" t="s">
        <v>123</v>
      </c>
      <c r="Z99" s="150"/>
      <c r="AA99" s="548" t="s">
        <v>122</v>
      </c>
      <c r="AB99" s="150"/>
      <c r="AC99" s="548" t="s">
        <v>124</v>
      </c>
      <c r="AD99" s="269" t="s">
        <v>125</v>
      </c>
      <c r="AE99" s="550" t="str">
        <f t="shared" si="3"/>
        <v/>
      </c>
      <c r="AF99" s="269" t="s">
        <v>126</v>
      </c>
      <c r="AG99" s="551" t="str">
        <f t="shared" si="4"/>
        <v/>
      </c>
    </row>
    <row r="100" spans="1:33" ht="36.75" customHeight="1">
      <c r="A100" s="544">
        <f t="shared" si="5"/>
        <v>90</v>
      </c>
      <c r="B100" s="1139" t="str">
        <f>IF(基本情報入力シート!C143="","",基本情報入力シート!C143)</f>
        <v/>
      </c>
      <c r="C100" s="1140"/>
      <c r="D100" s="1140"/>
      <c r="E100" s="1140"/>
      <c r="F100" s="1140"/>
      <c r="G100" s="1140"/>
      <c r="H100" s="1140"/>
      <c r="I100" s="1140"/>
      <c r="J100" s="1140"/>
      <c r="K100" s="1141"/>
      <c r="L100" s="544" t="str">
        <f>IF(基本情報入力シート!M143="","",基本情報入力シート!M143)</f>
        <v/>
      </c>
      <c r="M100" s="544" t="str">
        <f>IF(基本情報入力シート!R143="","",基本情報入力シート!R143)</f>
        <v/>
      </c>
      <c r="N100" s="544" t="str">
        <f>IF(基本情報入力シート!W143="","",基本情報入力シート!W143)</f>
        <v/>
      </c>
      <c r="O100" s="544" t="str">
        <f>IF(基本情報入力シート!X143="","",基本情報入力シート!X143)</f>
        <v/>
      </c>
      <c r="P100" s="545" t="str">
        <f>IF(基本情報入力シート!Y143="","",基本情報入力シート!Y143)</f>
        <v/>
      </c>
      <c r="Q100" s="532" t="str">
        <f>IF(基本情報入力シート!Z143="","",基本情報入力シート!Z143)</f>
        <v/>
      </c>
      <c r="R100" s="546" t="str">
        <f>IF(基本情報入力シート!AA143="","",基本情報入力シート!AA143)</f>
        <v/>
      </c>
      <c r="S100" s="149"/>
      <c r="T100" s="547" t="str">
        <f>IF(P100="","",VLOOKUP(P100,【参考】数式用2!$A$3:$C$26,3,FALSE))</f>
        <v/>
      </c>
      <c r="U100" s="548" t="s">
        <v>121</v>
      </c>
      <c r="V100" s="150"/>
      <c r="W100" s="549" t="s">
        <v>122</v>
      </c>
      <c r="X100" s="150"/>
      <c r="Y100" s="548" t="s">
        <v>123</v>
      </c>
      <c r="Z100" s="150"/>
      <c r="AA100" s="548" t="s">
        <v>122</v>
      </c>
      <c r="AB100" s="150"/>
      <c r="AC100" s="548" t="s">
        <v>124</v>
      </c>
      <c r="AD100" s="269" t="s">
        <v>125</v>
      </c>
      <c r="AE100" s="550" t="str">
        <f t="shared" si="3"/>
        <v/>
      </c>
      <c r="AF100" s="269" t="s">
        <v>126</v>
      </c>
      <c r="AG100" s="551" t="str">
        <f t="shared" si="4"/>
        <v/>
      </c>
    </row>
    <row r="101" spans="1:33" ht="36.75" customHeight="1">
      <c r="A101" s="544">
        <f t="shared" si="5"/>
        <v>91</v>
      </c>
      <c r="B101" s="1139" t="str">
        <f>IF(基本情報入力シート!C144="","",基本情報入力シート!C144)</f>
        <v/>
      </c>
      <c r="C101" s="1140"/>
      <c r="D101" s="1140"/>
      <c r="E101" s="1140"/>
      <c r="F101" s="1140"/>
      <c r="G101" s="1140"/>
      <c r="H101" s="1140"/>
      <c r="I101" s="1140"/>
      <c r="J101" s="1140"/>
      <c r="K101" s="1141"/>
      <c r="L101" s="544" t="str">
        <f>IF(基本情報入力シート!M144="","",基本情報入力シート!M144)</f>
        <v/>
      </c>
      <c r="M101" s="544" t="str">
        <f>IF(基本情報入力シート!R144="","",基本情報入力シート!R144)</f>
        <v/>
      </c>
      <c r="N101" s="544" t="str">
        <f>IF(基本情報入力シート!W144="","",基本情報入力シート!W144)</f>
        <v/>
      </c>
      <c r="O101" s="544" t="str">
        <f>IF(基本情報入力シート!X144="","",基本情報入力シート!X144)</f>
        <v/>
      </c>
      <c r="P101" s="545" t="str">
        <f>IF(基本情報入力シート!Y144="","",基本情報入力シート!Y144)</f>
        <v/>
      </c>
      <c r="Q101" s="532" t="str">
        <f>IF(基本情報入力シート!Z144="","",基本情報入力シート!Z144)</f>
        <v/>
      </c>
      <c r="R101" s="546" t="str">
        <f>IF(基本情報入力シート!AA144="","",基本情報入力シート!AA144)</f>
        <v/>
      </c>
      <c r="S101" s="149"/>
      <c r="T101" s="547" t="str">
        <f>IF(P101="","",VLOOKUP(P101,【参考】数式用2!$A$3:$C$26,3,FALSE))</f>
        <v/>
      </c>
      <c r="U101" s="548" t="s">
        <v>121</v>
      </c>
      <c r="V101" s="150"/>
      <c r="W101" s="549" t="s">
        <v>122</v>
      </c>
      <c r="X101" s="150"/>
      <c r="Y101" s="548" t="s">
        <v>123</v>
      </c>
      <c r="Z101" s="150"/>
      <c r="AA101" s="548" t="s">
        <v>122</v>
      </c>
      <c r="AB101" s="150"/>
      <c r="AC101" s="548" t="s">
        <v>124</v>
      </c>
      <c r="AD101" s="269" t="s">
        <v>125</v>
      </c>
      <c r="AE101" s="550" t="str">
        <f t="shared" si="3"/>
        <v/>
      </c>
      <c r="AF101" s="269" t="s">
        <v>126</v>
      </c>
      <c r="AG101" s="551" t="str">
        <f t="shared" si="4"/>
        <v/>
      </c>
    </row>
    <row r="102" spans="1:33" ht="36.75" customHeight="1">
      <c r="A102" s="544">
        <f t="shared" si="5"/>
        <v>92</v>
      </c>
      <c r="B102" s="1139" t="str">
        <f>IF(基本情報入力シート!C145="","",基本情報入力シート!C145)</f>
        <v/>
      </c>
      <c r="C102" s="1140"/>
      <c r="D102" s="1140"/>
      <c r="E102" s="1140"/>
      <c r="F102" s="1140"/>
      <c r="G102" s="1140"/>
      <c r="H102" s="1140"/>
      <c r="I102" s="1140"/>
      <c r="J102" s="1140"/>
      <c r="K102" s="1141"/>
      <c r="L102" s="544" t="str">
        <f>IF(基本情報入力シート!M145="","",基本情報入力シート!M145)</f>
        <v/>
      </c>
      <c r="M102" s="544" t="str">
        <f>IF(基本情報入力シート!R145="","",基本情報入力シート!R145)</f>
        <v/>
      </c>
      <c r="N102" s="544" t="str">
        <f>IF(基本情報入力シート!W145="","",基本情報入力シート!W145)</f>
        <v/>
      </c>
      <c r="O102" s="544" t="str">
        <f>IF(基本情報入力シート!X145="","",基本情報入力シート!X145)</f>
        <v/>
      </c>
      <c r="P102" s="545" t="str">
        <f>IF(基本情報入力シート!Y145="","",基本情報入力シート!Y145)</f>
        <v/>
      </c>
      <c r="Q102" s="532" t="str">
        <f>IF(基本情報入力シート!Z145="","",基本情報入力シート!Z145)</f>
        <v/>
      </c>
      <c r="R102" s="546" t="str">
        <f>IF(基本情報入力シート!AA145="","",基本情報入力シート!AA145)</f>
        <v/>
      </c>
      <c r="S102" s="149"/>
      <c r="T102" s="547" t="str">
        <f>IF(P102="","",VLOOKUP(P102,【参考】数式用2!$A$3:$C$26,3,FALSE))</f>
        <v/>
      </c>
      <c r="U102" s="548" t="s">
        <v>121</v>
      </c>
      <c r="V102" s="150"/>
      <c r="W102" s="549" t="s">
        <v>122</v>
      </c>
      <c r="X102" s="150"/>
      <c r="Y102" s="548" t="s">
        <v>123</v>
      </c>
      <c r="Z102" s="150"/>
      <c r="AA102" s="548" t="s">
        <v>122</v>
      </c>
      <c r="AB102" s="150"/>
      <c r="AC102" s="548" t="s">
        <v>124</v>
      </c>
      <c r="AD102" s="269" t="s">
        <v>125</v>
      </c>
      <c r="AE102" s="550" t="str">
        <f t="shared" si="3"/>
        <v/>
      </c>
      <c r="AF102" s="269" t="s">
        <v>126</v>
      </c>
      <c r="AG102" s="551" t="str">
        <f t="shared" si="4"/>
        <v/>
      </c>
    </row>
    <row r="103" spans="1:33" ht="36.75" customHeight="1">
      <c r="A103" s="544">
        <f t="shared" si="5"/>
        <v>93</v>
      </c>
      <c r="B103" s="1139" t="str">
        <f>IF(基本情報入力シート!C146="","",基本情報入力シート!C146)</f>
        <v/>
      </c>
      <c r="C103" s="1140"/>
      <c r="D103" s="1140"/>
      <c r="E103" s="1140"/>
      <c r="F103" s="1140"/>
      <c r="G103" s="1140"/>
      <c r="H103" s="1140"/>
      <c r="I103" s="1140"/>
      <c r="J103" s="1140"/>
      <c r="K103" s="1141"/>
      <c r="L103" s="544" t="str">
        <f>IF(基本情報入力シート!M146="","",基本情報入力シート!M146)</f>
        <v/>
      </c>
      <c r="M103" s="544" t="str">
        <f>IF(基本情報入力シート!R146="","",基本情報入力シート!R146)</f>
        <v/>
      </c>
      <c r="N103" s="544" t="str">
        <f>IF(基本情報入力シート!W146="","",基本情報入力シート!W146)</f>
        <v/>
      </c>
      <c r="O103" s="544" t="str">
        <f>IF(基本情報入力シート!X146="","",基本情報入力シート!X146)</f>
        <v/>
      </c>
      <c r="P103" s="545" t="str">
        <f>IF(基本情報入力シート!Y146="","",基本情報入力シート!Y146)</f>
        <v/>
      </c>
      <c r="Q103" s="532" t="str">
        <f>IF(基本情報入力シート!Z146="","",基本情報入力シート!Z146)</f>
        <v/>
      </c>
      <c r="R103" s="546" t="str">
        <f>IF(基本情報入力シート!AA146="","",基本情報入力シート!AA146)</f>
        <v/>
      </c>
      <c r="S103" s="149"/>
      <c r="T103" s="547" t="str">
        <f>IF(P103="","",VLOOKUP(P103,【参考】数式用2!$A$3:$C$26,3,FALSE))</f>
        <v/>
      </c>
      <c r="U103" s="548" t="s">
        <v>121</v>
      </c>
      <c r="V103" s="150"/>
      <c r="W103" s="549" t="s">
        <v>122</v>
      </c>
      <c r="X103" s="150"/>
      <c r="Y103" s="548" t="s">
        <v>123</v>
      </c>
      <c r="Z103" s="150"/>
      <c r="AA103" s="548" t="s">
        <v>122</v>
      </c>
      <c r="AB103" s="150"/>
      <c r="AC103" s="548" t="s">
        <v>124</v>
      </c>
      <c r="AD103" s="269" t="s">
        <v>125</v>
      </c>
      <c r="AE103" s="550" t="str">
        <f t="shared" si="3"/>
        <v/>
      </c>
      <c r="AF103" s="269" t="s">
        <v>126</v>
      </c>
      <c r="AG103" s="551" t="str">
        <f t="shared" si="4"/>
        <v/>
      </c>
    </row>
    <row r="104" spans="1:33" ht="36.75" customHeight="1">
      <c r="A104" s="544">
        <f t="shared" si="5"/>
        <v>94</v>
      </c>
      <c r="B104" s="1139" t="str">
        <f>IF(基本情報入力シート!C147="","",基本情報入力シート!C147)</f>
        <v/>
      </c>
      <c r="C104" s="1140"/>
      <c r="D104" s="1140"/>
      <c r="E104" s="1140"/>
      <c r="F104" s="1140"/>
      <c r="G104" s="1140"/>
      <c r="H104" s="1140"/>
      <c r="I104" s="1140"/>
      <c r="J104" s="1140"/>
      <c r="K104" s="1141"/>
      <c r="L104" s="544" t="str">
        <f>IF(基本情報入力シート!M147="","",基本情報入力シート!M147)</f>
        <v/>
      </c>
      <c r="M104" s="544" t="str">
        <f>IF(基本情報入力シート!R147="","",基本情報入力シート!R147)</f>
        <v/>
      </c>
      <c r="N104" s="544" t="str">
        <f>IF(基本情報入力シート!W147="","",基本情報入力シート!W147)</f>
        <v/>
      </c>
      <c r="O104" s="544" t="str">
        <f>IF(基本情報入力シート!X147="","",基本情報入力シート!X147)</f>
        <v/>
      </c>
      <c r="P104" s="545" t="str">
        <f>IF(基本情報入力シート!Y147="","",基本情報入力シート!Y147)</f>
        <v/>
      </c>
      <c r="Q104" s="532" t="str">
        <f>IF(基本情報入力シート!Z147="","",基本情報入力シート!Z147)</f>
        <v/>
      </c>
      <c r="R104" s="546" t="str">
        <f>IF(基本情報入力シート!AA147="","",基本情報入力シート!AA147)</f>
        <v/>
      </c>
      <c r="S104" s="149"/>
      <c r="T104" s="547" t="str">
        <f>IF(P104="","",VLOOKUP(P104,【参考】数式用2!$A$3:$C$26,3,FALSE))</f>
        <v/>
      </c>
      <c r="U104" s="548" t="s">
        <v>121</v>
      </c>
      <c r="V104" s="150"/>
      <c r="W104" s="549" t="s">
        <v>122</v>
      </c>
      <c r="X104" s="150"/>
      <c r="Y104" s="548" t="s">
        <v>123</v>
      </c>
      <c r="Z104" s="150"/>
      <c r="AA104" s="548" t="s">
        <v>122</v>
      </c>
      <c r="AB104" s="150"/>
      <c r="AC104" s="548" t="s">
        <v>124</v>
      </c>
      <c r="AD104" s="269" t="s">
        <v>125</v>
      </c>
      <c r="AE104" s="550" t="str">
        <f t="shared" si="3"/>
        <v/>
      </c>
      <c r="AF104" s="269" t="s">
        <v>126</v>
      </c>
      <c r="AG104" s="551" t="str">
        <f t="shared" si="4"/>
        <v/>
      </c>
    </row>
    <row r="105" spans="1:33" ht="36.75" customHeight="1">
      <c r="A105" s="544">
        <f t="shared" si="5"/>
        <v>95</v>
      </c>
      <c r="B105" s="1139" t="str">
        <f>IF(基本情報入力シート!C148="","",基本情報入力シート!C148)</f>
        <v/>
      </c>
      <c r="C105" s="1140"/>
      <c r="D105" s="1140"/>
      <c r="E105" s="1140"/>
      <c r="F105" s="1140"/>
      <c r="G105" s="1140"/>
      <c r="H105" s="1140"/>
      <c r="I105" s="1140"/>
      <c r="J105" s="1140"/>
      <c r="K105" s="1141"/>
      <c r="L105" s="544" t="str">
        <f>IF(基本情報入力シート!M148="","",基本情報入力シート!M148)</f>
        <v/>
      </c>
      <c r="M105" s="544" t="str">
        <f>IF(基本情報入力シート!R148="","",基本情報入力シート!R148)</f>
        <v/>
      </c>
      <c r="N105" s="544" t="str">
        <f>IF(基本情報入力シート!W148="","",基本情報入力シート!W148)</f>
        <v/>
      </c>
      <c r="O105" s="544" t="str">
        <f>IF(基本情報入力シート!X148="","",基本情報入力シート!X148)</f>
        <v/>
      </c>
      <c r="P105" s="545" t="str">
        <f>IF(基本情報入力シート!Y148="","",基本情報入力シート!Y148)</f>
        <v/>
      </c>
      <c r="Q105" s="532" t="str">
        <f>IF(基本情報入力シート!Z148="","",基本情報入力シート!Z148)</f>
        <v/>
      </c>
      <c r="R105" s="546" t="str">
        <f>IF(基本情報入力シート!AA148="","",基本情報入力シート!AA148)</f>
        <v/>
      </c>
      <c r="S105" s="149"/>
      <c r="T105" s="547" t="str">
        <f>IF(P105="","",VLOOKUP(P105,【参考】数式用2!$A$3:$C$26,3,FALSE))</f>
        <v/>
      </c>
      <c r="U105" s="548" t="s">
        <v>121</v>
      </c>
      <c r="V105" s="150"/>
      <c r="W105" s="549" t="s">
        <v>122</v>
      </c>
      <c r="X105" s="150"/>
      <c r="Y105" s="548" t="s">
        <v>123</v>
      </c>
      <c r="Z105" s="150"/>
      <c r="AA105" s="548" t="s">
        <v>122</v>
      </c>
      <c r="AB105" s="150"/>
      <c r="AC105" s="548" t="s">
        <v>124</v>
      </c>
      <c r="AD105" s="269" t="s">
        <v>125</v>
      </c>
      <c r="AE105" s="550" t="str">
        <f t="shared" si="3"/>
        <v/>
      </c>
      <c r="AF105" s="269" t="s">
        <v>126</v>
      </c>
      <c r="AG105" s="551" t="str">
        <f t="shared" si="4"/>
        <v/>
      </c>
    </row>
    <row r="106" spans="1:33" ht="36.75" customHeight="1">
      <c r="A106" s="544">
        <f t="shared" si="5"/>
        <v>96</v>
      </c>
      <c r="B106" s="1139" t="str">
        <f>IF(基本情報入力シート!C149="","",基本情報入力シート!C149)</f>
        <v/>
      </c>
      <c r="C106" s="1140"/>
      <c r="D106" s="1140"/>
      <c r="E106" s="1140"/>
      <c r="F106" s="1140"/>
      <c r="G106" s="1140"/>
      <c r="H106" s="1140"/>
      <c r="I106" s="1140"/>
      <c r="J106" s="1140"/>
      <c r="K106" s="1141"/>
      <c r="L106" s="544" t="str">
        <f>IF(基本情報入力シート!M149="","",基本情報入力シート!M149)</f>
        <v/>
      </c>
      <c r="M106" s="544" t="str">
        <f>IF(基本情報入力シート!R149="","",基本情報入力シート!R149)</f>
        <v/>
      </c>
      <c r="N106" s="544" t="str">
        <f>IF(基本情報入力シート!W149="","",基本情報入力シート!W149)</f>
        <v/>
      </c>
      <c r="O106" s="544" t="str">
        <f>IF(基本情報入力シート!X149="","",基本情報入力シート!X149)</f>
        <v/>
      </c>
      <c r="P106" s="545" t="str">
        <f>IF(基本情報入力シート!Y149="","",基本情報入力シート!Y149)</f>
        <v/>
      </c>
      <c r="Q106" s="532" t="str">
        <f>IF(基本情報入力シート!Z149="","",基本情報入力シート!Z149)</f>
        <v/>
      </c>
      <c r="R106" s="546" t="str">
        <f>IF(基本情報入力シート!AA149="","",基本情報入力シート!AA149)</f>
        <v/>
      </c>
      <c r="S106" s="149"/>
      <c r="T106" s="547" t="str">
        <f>IF(P106="","",VLOOKUP(P106,【参考】数式用2!$A$3:$C$26,3,FALSE))</f>
        <v/>
      </c>
      <c r="U106" s="548" t="s">
        <v>121</v>
      </c>
      <c r="V106" s="150"/>
      <c r="W106" s="549" t="s">
        <v>122</v>
      </c>
      <c r="X106" s="150"/>
      <c r="Y106" s="548" t="s">
        <v>123</v>
      </c>
      <c r="Z106" s="150"/>
      <c r="AA106" s="548" t="s">
        <v>122</v>
      </c>
      <c r="AB106" s="150"/>
      <c r="AC106" s="548" t="s">
        <v>124</v>
      </c>
      <c r="AD106" s="269" t="s">
        <v>125</v>
      </c>
      <c r="AE106" s="550" t="str">
        <f t="shared" si="3"/>
        <v/>
      </c>
      <c r="AF106" s="269" t="s">
        <v>126</v>
      </c>
      <c r="AG106" s="551" t="str">
        <f t="shared" si="4"/>
        <v/>
      </c>
    </row>
    <row r="107" spans="1:33" ht="36.75" customHeight="1">
      <c r="A107" s="544">
        <f t="shared" si="5"/>
        <v>97</v>
      </c>
      <c r="B107" s="1139" t="str">
        <f>IF(基本情報入力シート!C150="","",基本情報入力シート!C150)</f>
        <v/>
      </c>
      <c r="C107" s="1140"/>
      <c r="D107" s="1140"/>
      <c r="E107" s="1140"/>
      <c r="F107" s="1140"/>
      <c r="G107" s="1140"/>
      <c r="H107" s="1140"/>
      <c r="I107" s="1140"/>
      <c r="J107" s="1140"/>
      <c r="K107" s="1141"/>
      <c r="L107" s="544" t="str">
        <f>IF(基本情報入力シート!M150="","",基本情報入力シート!M150)</f>
        <v/>
      </c>
      <c r="M107" s="544" t="str">
        <f>IF(基本情報入力シート!R150="","",基本情報入力シート!R150)</f>
        <v/>
      </c>
      <c r="N107" s="544" t="str">
        <f>IF(基本情報入力シート!W150="","",基本情報入力シート!W150)</f>
        <v/>
      </c>
      <c r="O107" s="544" t="str">
        <f>IF(基本情報入力シート!X150="","",基本情報入力シート!X150)</f>
        <v/>
      </c>
      <c r="P107" s="545" t="str">
        <f>IF(基本情報入力シート!Y150="","",基本情報入力シート!Y150)</f>
        <v/>
      </c>
      <c r="Q107" s="532" t="str">
        <f>IF(基本情報入力シート!Z150="","",基本情報入力シート!Z150)</f>
        <v/>
      </c>
      <c r="R107" s="546" t="str">
        <f>IF(基本情報入力シート!AA150="","",基本情報入力シート!AA150)</f>
        <v/>
      </c>
      <c r="S107" s="149"/>
      <c r="T107" s="547" t="str">
        <f>IF(P107="","",VLOOKUP(P107,【参考】数式用2!$A$3:$C$26,3,FALSE))</f>
        <v/>
      </c>
      <c r="U107" s="548" t="s">
        <v>121</v>
      </c>
      <c r="V107" s="150"/>
      <c r="W107" s="549" t="s">
        <v>122</v>
      </c>
      <c r="X107" s="150"/>
      <c r="Y107" s="548" t="s">
        <v>123</v>
      </c>
      <c r="Z107" s="150"/>
      <c r="AA107" s="548" t="s">
        <v>122</v>
      </c>
      <c r="AB107" s="150"/>
      <c r="AC107" s="548" t="s">
        <v>124</v>
      </c>
      <c r="AD107" s="269" t="s">
        <v>125</v>
      </c>
      <c r="AE107" s="550" t="str">
        <f t="shared" si="3"/>
        <v/>
      </c>
      <c r="AF107" s="269" t="s">
        <v>126</v>
      </c>
      <c r="AG107" s="551" t="str">
        <f t="shared" si="4"/>
        <v/>
      </c>
    </row>
    <row r="108" spans="1:33" ht="36.75" customHeight="1">
      <c r="A108" s="544">
        <f t="shared" si="5"/>
        <v>98</v>
      </c>
      <c r="B108" s="1139" t="str">
        <f>IF(基本情報入力シート!C151="","",基本情報入力シート!C151)</f>
        <v/>
      </c>
      <c r="C108" s="1140"/>
      <c r="D108" s="1140"/>
      <c r="E108" s="1140"/>
      <c r="F108" s="1140"/>
      <c r="G108" s="1140"/>
      <c r="H108" s="1140"/>
      <c r="I108" s="1140"/>
      <c r="J108" s="1140"/>
      <c r="K108" s="1141"/>
      <c r="L108" s="544" t="str">
        <f>IF(基本情報入力シート!M151="","",基本情報入力シート!M151)</f>
        <v/>
      </c>
      <c r="M108" s="544" t="str">
        <f>IF(基本情報入力シート!R151="","",基本情報入力シート!R151)</f>
        <v/>
      </c>
      <c r="N108" s="544" t="str">
        <f>IF(基本情報入力シート!W151="","",基本情報入力シート!W151)</f>
        <v/>
      </c>
      <c r="O108" s="544" t="str">
        <f>IF(基本情報入力シート!X151="","",基本情報入力シート!X151)</f>
        <v/>
      </c>
      <c r="P108" s="545" t="str">
        <f>IF(基本情報入力シート!Y151="","",基本情報入力シート!Y151)</f>
        <v/>
      </c>
      <c r="Q108" s="532" t="str">
        <f>IF(基本情報入力シート!Z151="","",基本情報入力シート!Z151)</f>
        <v/>
      </c>
      <c r="R108" s="546" t="str">
        <f>IF(基本情報入力シート!AA151="","",基本情報入力シート!AA151)</f>
        <v/>
      </c>
      <c r="S108" s="149"/>
      <c r="T108" s="547" t="str">
        <f>IF(P108="","",VLOOKUP(P108,【参考】数式用2!$A$3:$C$26,3,FALSE))</f>
        <v/>
      </c>
      <c r="U108" s="548" t="s">
        <v>121</v>
      </c>
      <c r="V108" s="150"/>
      <c r="W108" s="549" t="s">
        <v>122</v>
      </c>
      <c r="X108" s="150"/>
      <c r="Y108" s="548" t="s">
        <v>123</v>
      </c>
      <c r="Z108" s="150"/>
      <c r="AA108" s="548" t="s">
        <v>122</v>
      </c>
      <c r="AB108" s="150"/>
      <c r="AC108" s="548" t="s">
        <v>124</v>
      </c>
      <c r="AD108" s="269" t="s">
        <v>125</v>
      </c>
      <c r="AE108" s="550" t="str">
        <f t="shared" si="3"/>
        <v/>
      </c>
      <c r="AF108" s="269" t="s">
        <v>126</v>
      </c>
      <c r="AG108" s="551" t="str">
        <f t="shared" si="4"/>
        <v/>
      </c>
    </row>
    <row r="109" spans="1:33" ht="36.75" customHeight="1">
      <c r="A109" s="544">
        <f t="shared" si="5"/>
        <v>99</v>
      </c>
      <c r="B109" s="1139" t="str">
        <f>IF(基本情報入力シート!C152="","",基本情報入力シート!C152)</f>
        <v/>
      </c>
      <c r="C109" s="1140"/>
      <c r="D109" s="1140"/>
      <c r="E109" s="1140"/>
      <c r="F109" s="1140"/>
      <c r="G109" s="1140"/>
      <c r="H109" s="1140"/>
      <c r="I109" s="1140"/>
      <c r="J109" s="1140"/>
      <c r="K109" s="1141"/>
      <c r="L109" s="544" t="str">
        <f>IF(基本情報入力シート!M152="","",基本情報入力シート!M152)</f>
        <v/>
      </c>
      <c r="M109" s="544" t="str">
        <f>IF(基本情報入力シート!R152="","",基本情報入力シート!R152)</f>
        <v/>
      </c>
      <c r="N109" s="544" t="str">
        <f>IF(基本情報入力シート!W152="","",基本情報入力シート!W152)</f>
        <v/>
      </c>
      <c r="O109" s="544" t="str">
        <f>IF(基本情報入力シート!X152="","",基本情報入力シート!X152)</f>
        <v/>
      </c>
      <c r="P109" s="545" t="str">
        <f>IF(基本情報入力シート!Y152="","",基本情報入力シート!Y152)</f>
        <v/>
      </c>
      <c r="Q109" s="532" t="str">
        <f>IF(基本情報入力シート!Z152="","",基本情報入力シート!Z152)</f>
        <v/>
      </c>
      <c r="R109" s="546" t="str">
        <f>IF(基本情報入力シート!AA152="","",基本情報入力シート!AA152)</f>
        <v/>
      </c>
      <c r="S109" s="149"/>
      <c r="T109" s="547" t="str">
        <f>IF(P109="","",VLOOKUP(P109,【参考】数式用2!$A$3:$C$26,3,FALSE))</f>
        <v/>
      </c>
      <c r="U109" s="548" t="s">
        <v>121</v>
      </c>
      <c r="V109" s="150"/>
      <c r="W109" s="549" t="s">
        <v>122</v>
      </c>
      <c r="X109" s="150"/>
      <c r="Y109" s="548" t="s">
        <v>123</v>
      </c>
      <c r="Z109" s="150"/>
      <c r="AA109" s="548" t="s">
        <v>122</v>
      </c>
      <c r="AB109" s="150"/>
      <c r="AC109" s="548" t="s">
        <v>124</v>
      </c>
      <c r="AD109" s="269" t="s">
        <v>125</v>
      </c>
      <c r="AE109" s="550" t="str">
        <f t="shared" si="3"/>
        <v/>
      </c>
      <c r="AF109" s="269" t="s">
        <v>126</v>
      </c>
      <c r="AG109" s="551" t="str">
        <f t="shared" si="4"/>
        <v/>
      </c>
    </row>
    <row r="110" spans="1:33" ht="36.75" customHeight="1" thickBot="1">
      <c r="A110" s="544">
        <f t="shared" si="5"/>
        <v>100</v>
      </c>
      <c r="B110" s="1139" t="str">
        <f>IF(基本情報入力シート!C153="","",基本情報入力シート!C153)</f>
        <v/>
      </c>
      <c r="C110" s="1140"/>
      <c r="D110" s="1140"/>
      <c r="E110" s="1140"/>
      <c r="F110" s="1140"/>
      <c r="G110" s="1140"/>
      <c r="H110" s="1140"/>
      <c r="I110" s="1140"/>
      <c r="J110" s="1140"/>
      <c r="K110" s="1141"/>
      <c r="L110" s="544" t="str">
        <f>IF(基本情報入力シート!M153="","",基本情報入力シート!M153)</f>
        <v/>
      </c>
      <c r="M110" s="544" t="str">
        <f>IF(基本情報入力シート!R153="","",基本情報入力シート!R153)</f>
        <v/>
      </c>
      <c r="N110" s="544" t="str">
        <f>IF(基本情報入力シート!W153="","",基本情報入力シート!W153)</f>
        <v/>
      </c>
      <c r="O110" s="544" t="str">
        <f>IF(基本情報入力シート!X153="","",基本情報入力シート!X153)</f>
        <v/>
      </c>
      <c r="P110" s="545" t="str">
        <f>IF(基本情報入力シート!Y153="","",基本情報入力シート!Y153)</f>
        <v/>
      </c>
      <c r="Q110" s="532" t="str">
        <f>IF(基本情報入力シート!Z153="","",基本情報入力シート!Z153)</f>
        <v/>
      </c>
      <c r="R110" s="546" t="str">
        <f>IF(基本情報入力シート!AA153="","",基本情報入力シート!AA153)</f>
        <v/>
      </c>
      <c r="S110" s="151"/>
      <c r="T110" s="552" t="str">
        <f>IF(P110="","",VLOOKUP(P110,【参考】数式用2!$A$3:$C$26,3,FALSE))</f>
        <v/>
      </c>
      <c r="U110" s="553" t="s">
        <v>121</v>
      </c>
      <c r="V110" s="152"/>
      <c r="W110" s="554" t="s">
        <v>122</v>
      </c>
      <c r="X110" s="152"/>
      <c r="Y110" s="553" t="s">
        <v>123</v>
      </c>
      <c r="Z110" s="152"/>
      <c r="AA110" s="553" t="s">
        <v>122</v>
      </c>
      <c r="AB110" s="152"/>
      <c r="AC110" s="553" t="s">
        <v>124</v>
      </c>
      <c r="AD110" s="555" t="s">
        <v>125</v>
      </c>
      <c r="AE110" s="556" t="str">
        <f t="shared" si="3"/>
        <v/>
      </c>
      <c r="AF110" s="555" t="s">
        <v>126</v>
      </c>
      <c r="AG110" s="557"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1" customWidth="1"/>
    <col min="3" max="7" width="6" style="1" customWidth="1"/>
    <col min="8" max="8" width="8.625" style="1" customWidth="1"/>
    <col min="9" max="9" width="8.5" style="1" customWidth="1"/>
    <col min="10" max="10" width="26.875" style="1" customWidth="1"/>
    <col min="11" max="11" width="29.5" style="1" bestFit="1" customWidth="1"/>
    <col min="12" max="12" width="65.75" style="1" customWidth="1"/>
    <col min="13" max="13" width="8.875" style="1" customWidth="1"/>
    <col min="14" max="14" width="9.125" style="1" customWidth="1"/>
    <col min="15" max="16384" width="9" style="1"/>
  </cols>
  <sheetData>
    <row r="1" spans="1:13" ht="14.25" thickBot="1">
      <c r="A1" s="4" t="s">
        <v>241</v>
      </c>
      <c r="B1" s="4"/>
      <c r="C1" s="4"/>
      <c r="D1" s="4"/>
      <c r="E1" s="4"/>
      <c r="F1" s="4"/>
      <c r="G1" s="4"/>
    </row>
    <row r="2" spans="1:13" ht="27.75" customHeight="1">
      <c r="A2" s="1156" t="s">
        <v>20</v>
      </c>
      <c r="B2" s="1146"/>
      <c r="C2" s="1153" t="s">
        <v>62</v>
      </c>
      <c r="D2" s="1154"/>
      <c r="E2" s="1154"/>
      <c r="F2" s="1154"/>
      <c r="G2" s="1155"/>
      <c r="H2" s="1142" t="s">
        <v>165</v>
      </c>
      <c r="I2" s="1143"/>
      <c r="J2" s="1143"/>
      <c r="K2" s="1143"/>
      <c r="L2" s="1144"/>
    </row>
    <row r="3" spans="1:13" ht="39" customHeight="1">
      <c r="A3" s="1157"/>
      <c r="B3" s="1158"/>
      <c r="C3" s="1160" t="s">
        <v>63</v>
      </c>
      <c r="D3" s="1162"/>
      <c r="E3" s="1162"/>
      <c r="F3" s="1162"/>
      <c r="G3" s="1161"/>
      <c r="H3" s="1160" t="s">
        <v>60</v>
      </c>
      <c r="I3" s="1161"/>
      <c r="J3" s="1145" t="s">
        <v>136</v>
      </c>
      <c r="K3" s="1146"/>
      <c r="L3" s="1147"/>
    </row>
    <row r="4" spans="1:13" ht="18" customHeight="1">
      <c r="A4" s="1159"/>
      <c r="B4" s="1149"/>
      <c r="C4" s="13" t="s">
        <v>57</v>
      </c>
      <c r="D4" s="14" t="s">
        <v>58</v>
      </c>
      <c r="E4" s="14" t="s">
        <v>59</v>
      </c>
      <c r="F4" s="14"/>
      <c r="G4" s="15"/>
      <c r="H4" s="13" t="s">
        <v>22</v>
      </c>
      <c r="I4" s="15" t="s">
        <v>23</v>
      </c>
      <c r="J4" s="1148"/>
      <c r="K4" s="1149"/>
      <c r="L4" s="1150"/>
    </row>
    <row r="5" spans="1:13" ht="18" customHeight="1">
      <c r="A5" s="1151" t="s">
        <v>245</v>
      </c>
      <c r="B5" s="1152"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51" t="s">
        <v>16</v>
      </c>
      <c r="B6" s="1152"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51" t="s">
        <v>246</v>
      </c>
      <c r="B7" s="1152"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51" t="s">
        <v>265</v>
      </c>
      <c r="B8" s="1152"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51" t="s">
        <v>248</v>
      </c>
      <c r="B9" s="1152"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51" t="s">
        <v>17</v>
      </c>
      <c r="B10" s="1152"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51" t="s">
        <v>249</v>
      </c>
      <c r="B11" s="1152"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51" t="s">
        <v>250</v>
      </c>
      <c r="B12" s="1152"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51" t="s">
        <v>18</v>
      </c>
      <c r="B13" s="1152"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51" t="s">
        <v>251</v>
      </c>
      <c r="B14" s="1152"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51" t="s">
        <v>252</v>
      </c>
      <c r="B15" s="1152"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51" t="s">
        <v>266</v>
      </c>
      <c r="B16" s="1152"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51" t="s">
        <v>254</v>
      </c>
      <c r="B17" s="1152"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51" t="s">
        <v>267</v>
      </c>
      <c r="B18" s="1152"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51" t="s">
        <v>19</v>
      </c>
      <c r="B19" s="1152"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51" t="s">
        <v>256</v>
      </c>
      <c r="B20" s="1152"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51" t="s">
        <v>268</v>
      </c>
      <c r="B21" s="1152"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51" t="s">
        <v>258</v>
      </c>
      <c r="B22" s="1152"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51" t="s">
        <v>269</v>
      </c>
      <c r="B23" s="1152"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51" t="s">
        <v>260</v>
      </c>
      <c r="B24" s="1152"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51" t="s">
        <v>270</v>
      </c>
      <c r="B25" s="1152"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4.25" thickBot="1">
      <c r="A26" s="1163" t="s">
        <v>271</v>
      </c>
      <c r="B26" s="1164"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65" t="s">
        <v>272</v>
      </c>
      <c r="B27" s="1166"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63" t="s">
        <v>273</v>
      </c>
      <c r="B28" s="1164"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1" customWidth="1"/>
    <col min="2" max="2" width="20.375" style="1" customWidth="1"/>
    <col min="3" max="3" width="29.75" style="1" customWidth="1"/>
    <col min="4" max="16384" width="9" style="1"/>
  </cols>
  <sheetData>
    <row r="1" spans="1:7" ht="14.25" thickBot="1">
      <c r="A1" s="4" t="s">
        <v>242</v>
      </c>
      <c r="B1" s="4"/>
      <c r="C1" s="4"/>
    </row>
    <row r="2" spans="1:7" ht="27.75" customHeight="1">
      <c r="A2" s="1156" t="s">
        <v>20</v>
      </c>
      <c r="B2" s="1146"/>
      <c r="C2" s="36" t="s">
        <v>217</v>
      </c>
      <c r="E2" s="1153" t="s">
        <v>62</v>
      </c>
      <c r="F2" s="1154"/>
      <c r="G2" s="1154"/>
    </row>
    <row r="3" spans="1:7" ht="18" customHeight="1">
      <c r="A3" s="29" t="s">
        <v>245</v>
      </c>
      <c r="B3" s="30"/>
      <c r="C3" s="37">
        <v>2.4E-2</v>
      </c>
      <c r="E3" s="1160" t="s">
        <v>214</v>
      </c>
      <c r="F3" s="1162"/>
      <c r="G3" s="1162"/>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2023-03-07T08:03:13Z</dcterms:modified>
</cp:coreProperties>
</file>